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73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<sst xmlns="http://schemas.openxmlformats.org/spreadsheetml/2006/main" count="1067" uniqueCount="875">
  <si>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</si>
  <si>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</si>
  <si>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</si>
  <si>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</si>
  <si>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</si>
  <si>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</si>
  <si>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</si>
  <si>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</si>
  <si>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</si>
  <si>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</si>
  <si>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</si>
  <si>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</si>
  <si>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</si>
  <si>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</si>
  <si>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</si>
  <si>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</si>
  <si>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</si>
  <si>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</si>
  <si>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</si>
  <si>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</si>
  <si>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</si>
  <si>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</si>
  <si>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</si>
  <si>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</si>
  <si>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</si>
  <si>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</si>
  <si>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</si>
  <si>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</si>
  <si>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</si>
  <si>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</si>
  <si>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</si>
  <si>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</si>
  <si>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</si>
  <si>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</si>
  <si>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</si>
  <si>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</si>
  <si>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</si>
  <si>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</si>
  <si>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</si>
  <si>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</si>
  <si>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</si>
  <si>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</si>
  <si>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</si>
  <si>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</si>
  <si>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</si>
  <si>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</si>
  <si>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</si>
  <si>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</si>
  <si>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</si>
  <si>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</si>
  <si>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</si>
  <si>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</si>
  <si>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</si>
  <si>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</si>
  <si>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</si>
  <si>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</si>
  <si>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</si>
  <si>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</si>
  <si>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</si>
  <si>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</si>
  <si>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</si>
  <si>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</si>
  <si>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</si>
  <si>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</si>
  <si>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</si>
  <si>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</si>
  <si>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</si>
  <si>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</si>
  <si>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</si>
  <si>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</si>
  <si>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</si>
  <si>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</si>
  <si>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</si>
  <si>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</si>
  <si>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</si>
  <si>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</si>
  <si>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</si>
  <si>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</si>
  <si>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</si>
  <si>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</si>
  <si>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</si>
  <si>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</si>
  <si>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</si>
  <si>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</si>
  <si>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</si>
  <si>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</si>
  <si>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</si>
  <si>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</si>
  <si>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</si>
  <si>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</si>
  <si>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</si>
  <si>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</si>
  <si>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</si>
  <si>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</si>
  <si>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</si>
  <si>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</si>
  <si>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</si>
  <si>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</si>
  <si>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</si>
  <si>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</si>
  <si>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</si>
  <si>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</si>
  <si>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</si>
  <si>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</si>
  <si>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</si>
  <si>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</si>
  <si>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</si>
  <si>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</si>
  <si>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</si>
  <si>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</si>
  <si>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</si>
  <si>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</si>
  <si>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</si>
  <si>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</si>
  <si>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</si>
  <si>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</si>
  <si>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</si>
  <si>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</si>
  <si>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</si>
  <si>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</si>
  <si>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</si>
  <si>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</si>
  <si>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</si>
  <si>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</si>
  <si>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</si>
  <si>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</si>
  <si>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</si>
  <si>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</si>
  <si>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</si>
  <si>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</si>
  <si>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</si>
  <si>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</si>
  <si>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</si>
  <si>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</si>
  <si>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</si>
  <si>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</si>
  <si>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</si>
  <si>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</si>
  <si>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</si>
  <si>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</si>
  <si>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</si>
  <si>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</si>
  <si>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</si>
  <si>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</si>
  <si>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</si>
  <si>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</si>
  <si>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</si>
  <si>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</si>
  <si>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</si>
  <si>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</si>
  <si>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</si>
  <si>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</si>
  <si>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</si>
  <si>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</si>
  <si>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</si>
  <si>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</si>
  <si>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</si>
  <si>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</si>
  <si>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</si>
  <si>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</si>
  <si>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</si>
  <si>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</si>
  <si>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</si>
  <si>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</si>
  <si>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</si>
  <si>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</si>
  <si>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</si>
  <si>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</si>
  <si>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</si>
  <si>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</si>
  <si>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</si>
  <si>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</si>
  <si>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</si>
  <si>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</si>
  <si>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</si>
  <si>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</si>
  <si>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</si>
  <si>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</si>
  <si>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</si>
  <si>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</si>
  <si>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</si>
  <si>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</si>
  <si>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</si>
  <si>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</si>
  <si>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</si>
  <si>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</si>
  <si>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</si>
  <si>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</si>
  <si>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</si>
  <si>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</si>
  <si>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</si>
  <si>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</si>
  <si>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</si>
  <si>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</si>
  <si>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</si>
  <si>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</si>
  <si>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</si>
  <si>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</si>
  <si>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</si>
  <si>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</si>
  <si>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</si>
  <si>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</si>
  <si>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</si>
  <si>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</si>
  <si>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</si>
  <si>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</si>
  <si>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</si>
  <si>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</si>
  <si>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</si>
  <si>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</si>
  <si>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</si>
  <si>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</si>
  <si>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</si>
  <si>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</si>
  <si>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</si>
  <si>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</si>
  <si>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</si>
  <si>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</si>
  <si>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</si>
  <si>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</si>
  <si>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</si>
  <si>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</si>
  <si>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</si>
  <si>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</si>
  <si>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</si>
  <si>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</si>
  <si>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</si>
  <si>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</si>
  <si>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</si>
  <si>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</si>
  <si>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</si>
  <si>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</si>
  <si>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</si>
  <si>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</si>
  <si>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</si>
  <si>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</si>
  <si>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</si>
  <si>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</si>
  <si>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</si>
  <si>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</si>
  <si>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</si>
  <si>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</si>
  <si>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</si>
  <si>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</si>
  <si>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</si>
  <si>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</si>
  <si>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</si>
  <si>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</si>
  <si>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</si>
  <si>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</si>
  <si>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</si>
  <si>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</si>
  <si>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</si>
  <si>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</si>
  <si>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</si>
  <si>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</si>
  <si>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</si>
  <si>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</si>
  <si>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</si>
  <si>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</si>
  <si>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</si>
  <si>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</si>
  <si>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</si>
  <si>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</si>
  <si>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</si>
  <si>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</si>
  <si>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</si>
  <si>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</si>
  <si>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</si>
  <si>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</si>
  <si>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</si>
  <si>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</si>
  <si>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</si>
  <si>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</si>
  <si>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</si>
  <si>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</si>
  <si>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</si>
  <si>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</si>
  <si>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</si>
  <si>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</si>
  <si>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</si>
  <si>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</si>
  <si>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</si>
  <si>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</si>
  <si>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</si>
  <si>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</si>
  <si>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</si>
  <si>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</si>
  <si>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</si>
  <si>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</si>
  <si>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</si>
  <si>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</si>
  <si>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</si>
  <si>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</si>
  <si>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</si>
  <si>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</si>
  <si>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</si>
  <si>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</si>
  <si>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</si>
  <si>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</si>
  <si>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</si>
  <si>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</si>
  <si>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</si>
  <si>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</si>
  <si>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</si>
  <si>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</si>
  <si>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</si>
  <si>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</si>
  <si>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</si>
  <si>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</si>
  <si>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</si>
  <si>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</si>
  <si>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</si>
  <si>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</si>
  <si>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</si>
  <si>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</si>
  <si>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</si>
  <si>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</si>
  <si>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</si>
  <si>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</si>
  <si>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</si>
  <si>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</si>
  <si>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</si>
  <si>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</si>
  <si>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</si>
  <si>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</si>
  <si>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</si>
  <si>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</si>
  <si>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</si>
  <si>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</si>
  <si>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</si>
  <si>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</si>
  <si>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</si>
  <si>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</si>
  <si>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</si>
  <si>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</si>
  <si>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</si>
  <si>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</si>
  <si>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</si>
  <si>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</si>
  <si>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</si>
  <si>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</si>
  <si>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</si>
  <si>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</si>
  <si>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</si>
  <si>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</si>
  <si>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</si>
  <si>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</si>
  <si>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</si>
  <si>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</si>
  <si>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</si>
  <si>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</si>
  <si>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</si>
  <si>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</si>
  <si>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</si>
  <si>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</si>
  <si>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</si>
  <si>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</si>
  <si>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</si>
  <si>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</si>
  <si>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</si>
  <si>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</si>
  <si>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</si>
  <si>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</si>
  <si>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</si>
  <si>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</si>
  <si>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</si>
  <si>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</si>
  <si>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</si>
  <si>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</si>
  <si>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</si>
  <si>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</si>
  <si>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</si>
  <si>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</si>
  <si>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</si>
  <si>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</si>
  <si>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</si>
  <si>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</si>
  <si>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</si>
  <si>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</si>
  <si>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</si>
  <si>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</si>
  <si>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</si>
  <si>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</si>
  <si>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</si>
  <si>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</si>
  <si>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</si>
  <si>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</si>
  <si>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</si>
  <si>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</si>
  <si>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</si>
  <si>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</si>
  <si>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</si>
  <si>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</si>
  <si>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</si>
  <si>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</si>
  <si>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</si>
  <si>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</si>
  <si>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</si>
  <si>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</si>
  <si>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</si>
  <si>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</si>
  <si>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</si>
  <si>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</si>
  <si>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</si>
  <si>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</si>
  <si>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</si>
  <si>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</si>
  <si>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</si>
  <si>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</si>
  <si>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</si>
  <si>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</si>
  <si>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</si>
  <si>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</si>
  <si>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</si>
  <si>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</si>
  <si>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</si>
  <si>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</si>
  <si>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</si>
  <si>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</si>
  <si>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</si>
  <si>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</si>
  <si>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</si>
  <si>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</si>
  <si>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</si>
  <si>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</si>
  <si>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</si>
  <si>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</si>
  <si>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</si>
  <si>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</si>
  <si>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</si>
  <si>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</si>
  <si>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</si>
  <si>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</si>
  <si>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</si>
  <si>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</si>
  <si>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</si>
  <si>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</si>
  <si>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</si>
  <si>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</si>
  <si>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</si>
  <si>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</si>
  <si>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</si>
  <si>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</si>
  <si>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</si>
  <si>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</si>
  <si>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</si>
  <si>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</si>
  <si>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</si>
  <si>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</si>
  <si>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</si>
  <si>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</si>
  <si>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</si>
  <si>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</si>
  <si>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</si>
  <si>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</si>
  <si>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</si>
  <si>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</si>
  <si>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</si>
  <si>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</si>
  <si>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</si>
  <si>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</si>
  <si>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</si>
  <si>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</si>
  <si>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</si>
  <si>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</si>
  <si>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</si>
  <si>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</si>
  <si>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</si>
  <si>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</si>
  <si>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</si>
  <si>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</si>
  <si>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</si>
  <si>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</si>
  <si>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</si>
  <si>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</si>
  <si>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</si>
  <si>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</si>
  <si>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</si>
  <si>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</si>
  <si>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</si>
  <si>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</si>
  <si>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</si>
  <si>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</si>
  <si>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</si>
  <si>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</si>
  <si>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</si>
  <si>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</si>
  <si>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</si>
  <si>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</si>
  <si>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</si>
  <si>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</si>
  <si>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</si>
  <si>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</si>
  <si>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</si>
  <si>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</si>
  <si>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</si>
  <si>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</si>
  <si>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</si>
  <si>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</si>
  <si>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</si>
  <si>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</si>
  <si>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</si>
  <si>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</si>
  <si>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</si>
  <si>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</si>
  <si>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</si>
  <si>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</si>
  <si>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</si>
  <si>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</si>
  <si>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</si>
  <si>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</si>
  <si>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</si>
  <si>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</si>
  <si>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</si>
  <si>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</si>
  <si>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</si>
  <si>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</si>
  <si>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</si>
  <si>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</si>
  <si>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</si>
  <si>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</si>
  <si>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</si>
  <si>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</si>
  <si>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</si>
  <si>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</si>
  <si>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</si>
  <si>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</si>
  <si>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</si>
  <si>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</si>
  <si>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</si>
  <si>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</si>
  <si>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</si>
  <si>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</si>
  <si>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</si>
  <si>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</si>
  <si>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</si>
  <si>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</si>
  <si>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</si>
  <si>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</si>
  <si>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</si>
  <si>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</si>
  <si>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</si>
  <si>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</si>
  <si>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</si>
  <si>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</si>
  <si>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</si>
  <si>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</si>
  <si>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</si>
  <si>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</si>
  <si>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</si>
  <si>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</si>
  <si>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</si>
  <si>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</si>
  <si>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</si>
  <si>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</si>
  <si>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</si>
  <si>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</si>
  <si>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</si>
  <si>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</si>
  <si>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</si>
  <si>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</si>
  <si>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</si>
  <si>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</si>
  <si>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</si>
  <si>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</si>
  <si>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</si>
  <si>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</si>
  <si>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</si>
  <si>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</si>
  <si>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</si>
  <si>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</si>
  <si>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</si>
  <si>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</si>
  <si>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</si>
  <si>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</si>
  <si>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</si>
  <si>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</si>
  <si>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</si>
  <si>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</si>
  <si>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</si>
  <si>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</si>
  <si>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</si>
  <si>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</si>
  <si>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</si>
  <si>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</si>
  <si>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</si>
  <si>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</si>
  <si>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</si>
  <si>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</si>
  <si>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</si>
  <si>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</si>
  <si>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</si>
  <si>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</si>
  <si>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</si>
  <si>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</si>
  <si>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</si>
  <si>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</si>
  <si>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</si>
  <si>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</si>
  <si>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</si>
  <si>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</si>
  <si>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</si>
  <si>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</si>
  <si>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</si>
  <si>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</si>
  <si>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</si>
  <si>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</si>
  <si>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</si>
  <si>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</si>
  <si>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</si>
  <si>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</si>
  <si>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</si>
  <si>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</si>
  <si>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</si>
  <si>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</si>
  <si>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</si>
  <si>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</si>
  <si>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</si>
  <si>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</si>
  <si>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</si>
  <si>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</si>
  <si>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</si>
  <si>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</si>
  <si>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</si>
  <si>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</si>
  <si>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</si>
  <si>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</si>
  <si>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</si>
  <si>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</si>
  <si>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</si>
  <si>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</si>
  <si>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</si>
  <si>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</si>
  <si>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</si>
  <si>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</si>
  <si>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</si>
  <si>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</si>
  <si>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</si>
  <si>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</si>
  <si>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</si>
  <si>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</si>
  <si>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</si>
  <si>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</si>
  <si>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</si>
  <si>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</si>
  <si>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</si>
  <si>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</si>
  <si>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</si>
  <si>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</si>
  <si>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</si>
  <si>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</si>
  <si>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</si>
  <si>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</si>
  <si>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</si>
  <si>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</si>
  <si>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</si>
  <si>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</si>
  <si>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</si>
  <si>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</si>
  <si>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</si>
  <si>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</si>
  <si>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</si>
  <si>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</si>
  <si>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</si>
  <si>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</si>
  <si>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</si>
  <si>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</si>
  <si>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</si>
  <si>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</si>
  <si>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</si>
  <si>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</si>
  <si>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</si>
  <si>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</si>
  <si>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</si>
  <si>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</si>
  <si>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</si>
  <si>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</si>
  <si>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</si>
  <si>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</si>
  <si>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</si>
  <si>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</si>
  <si>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</si>
  <si>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</si>
  <si>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</si>
  <si>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</si>
  <si>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</si>
  <si>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</si>
  <si>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</si>
  <si>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</si>
  <si>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</si>
  <si>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</si>
  <si>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</si>
  <si>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</si>
  <si>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</si>
  <si>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</si>
  <si>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</si>
  <si>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</si>
  <si>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</si>
  <si>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</si>
  <si>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</si>
  <si>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</si>
  <si>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</si>
  <si>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</si>
  <si>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</si>
  <si>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</si>
  <si>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</si>
  <si>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</si>
  <si>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</si>
  <si>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</si>
  <si>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</si>
  <si>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</si>
  <si>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</si>
  <si>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</si>
  <si>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</si>
  <si>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</si>
  <si>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</si>
  <si>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</si>
  <si>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</si>
  <si>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</si>
  <si>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</si>
  <si>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</si>
  <si>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</si>
  <si>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</si>
  <si>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</si>
  <si>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</si>
  <si>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</si>
  <si>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</si>
  <si>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</si>
  <si>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</si>
  <si>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</si>
  <si>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</si>
  <si>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</si>
  <si>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</si>
  <si>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</si>
  <si>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</si>
  <si>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</si>
  <si>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</si>
  <si>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</si>
  <si>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</si>
  <si>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</si>
  <si>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</si>
  <si>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</si>
  <si>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</si>
  <si>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</si>
  <si>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</si>
  <si>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</si>
  <si>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</si>
  <si>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</si>
  <si>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</si>
  <si>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</si>
  <si>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</si>
  <si>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</si>
  <si>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</si>
  <si>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</si>
  <si>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</si>
  <si>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</si>
  <si>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</si>
  <si>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</si>
  <si>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</si>
  <si>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</si>
  <si>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</si>
  <si>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</si>
  <si>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</si>
  <si>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</si>
  <si>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</si>
  <si>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</si>
  <si>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</si>
  <si>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</si>
  <si>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</si>
  <si>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</si>
  <si>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</si>
  <si>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</si>
  <si>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</si>
  <si>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</si>
  <si>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</si>
  <si>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</si>
  <si>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</si>
  <si>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</si>
  <si>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</si>
  <si>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</si>
  <si>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</si>
  <si>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</si>
  <si>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</si>
  <si>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</si>
  <si>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</si>
  <si>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</si>
  <si>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</si>
  <si>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</si>
  <si>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</si>
  <si>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</si>
  <si>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</si>
  <si>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</si>
  <si>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</si>
  <si>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</si>
  <si>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</si>
  <si>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</si>
  <si>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</si>
  <si>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</si>
  <si>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</si>
  <si>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</si>
  <si>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</si>
  <si>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</si>
  <si>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</si>
  <si>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</si>
  <si>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</si>
  <si>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</si>
  <si>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</si>
  <si>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</si>
  <si>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</si>
  <si>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</si>
  <si>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</si>
  <si>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</si>
  <si>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</si>
  <si>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</si>
  <si>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</si>
  <si>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</si>
  <si>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</si>
  <si>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</si>
  <si>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</si>
  <si>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</si>
  <si>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</si>
  <si>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</si>
  <si>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</si>
  <si>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</si>
  <si>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</si>
  <si>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</si>
  <si>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</si>
  <si>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</si>
  <si>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</si>
  <si>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</si>
  <si>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</si>
  <si>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</si>
  <si>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</si>
  <si>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</si>
  <si>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</si>
  <si>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</si>
  <si>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</si>
  <si>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</si>
  <si>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</si>
  <si>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</si>
  <si>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</si>
  <si>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</si>
  <si>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</si>
  <si>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</si>
  <si>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</si>
  <si>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</si>
  <si>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</si>
  <si>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</si>
  <si>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</si>
  <si>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</si>
  <si>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</si>
  <si>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</si>
  <si>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</si>
  <si>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</si>
  <si>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</si>
  <si>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</si>
  <si>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</si>
  <si>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</si>
  <si>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</si>
  <si>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</si>
  <si>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Съставител: "Оптима одит" АД</t>
  </si>
  <si>
    <t>"Оптима одит" АД</t>
  </si>
  <si>
    <t xml:space="preserve">                             Съставител: "Оптима одит" АД</t>
  </si>
  <si>
    <t>КОНСОЛИДИРАН</t>
  </si>
  <si>
    <t>"ИНТЕРКАПИТАЛ ПРОПЪРТИ ДИВЕЛОПМЪНТ" АДСИЦ</t>
  </si>
  <si>
    <t>Ръководител: Величко Клингов</t>
  </si>
  <si>
    <t>Величко Клингов</t>
  </si>
  <si>
    <t>Ръководител:  Величко Клингов</t>
  </si>
  <si>
    <t>01,01,2014-31,12,2014</t>
  </si>
  <si>
    <t xml:space="preserve">Дата на съставяне: 16,04,2015 г.                  </t>
  </si>
  <si>
    <t>Дата на съставяне: 16,04,2015 г.</t>
  </si>
  <si>
    <t xml:space="preserve">Дата  на съставяне: 16,04,2015 г.                                                                                                       </t>
  </si>
  <si>
    <t>Дата на съставяне: 16.04.2015 г.</t>
  </si>
  <si>
    <t>Дата на съставяне:16.04.2015г.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</si>
</sst>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4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34" fillId="14" borderId="0" applyNumberFormat="0" applyBorder="0" applyAlignment="0" applyProtection="0"/>
    <xf numFmtId="0" fontId="32" fillId="15" borderId="1" applyNumberFormat="0" applyAlignment="0" applyProtection="0"/>
    <xf numFmtId="0" fontId="3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7" borderId="1" applyNumberFormat="0" applyAlignment="0" applyProtection="0"/>
    <xf numFmtId="0" fontId="38" fillId="0" borderId="6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1" fillId="15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>
      <alignment/>
      <protection/>
    </xf>
    <xf numFmtId="0" fontId="11" fillId="0" borderId="0" xfId="66" applyFont="1" applyAlignment="1">
      <alignment/>
      <protection/>
    </xf>
    <xf numFmtId="0" fontId="11" fillId="0" borderId="0" xfId="64" applyFont="1" applyAlignment="1">
      <alignment wrapText="1"/>
      <protection/>
    </xf>
    <xf numFmtId="0" fontId="11" fillId="0" borderId="10" xfId="66" applyFont="1" applyBorder="1" applyAlignment="1">
      <alignment horizontal="center" vertical="center" wrapText="1"/>
      <protection/>
    </xf>
    <xf numFmtId="0" fontId="11" fillId="0" borderId="1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10" xfId="66" applyFont="1" applyBorder="1" applyAlignment="1">
      <alignment wrapText="1"/>
      <protection/>
    </xf>
    <xf numFmtId="3" fontId="12" fillId="0" borderId="0" xfId="66" applyNumberFormat="1" applyFont="1" applyBorder="1" applyAlignment="1" applyProtection="1">
      <alignment vertical="center"/>
      <protection locked="0"/>
    </xf>
    <xf numFmtId="0" fontId="11" fillId="0" borderId="0" xfId="66" applyFont="1" applyBorder="1" applyProtection="1">
      <alignment/>
      <protection locked="0"/>
    </xf>
    <xf numFmtId="49" fontId="11" fillId="0" borderId="11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wrapText="1"/>
      <protection/>
    </xf>
    <xf numFmtId="49" fontId="11" fillId="0" borderId="0" xfId="66" applyNumberFormat="1" applyFont="1" applyBorder="1" applyAlignment="1" applyProtection="1">
      <alignment horizontal="center" wrapText="1"/>
      <protection locked="0"/>
    </xf>
    <xf numFmtId="49" fontId="12" fillId="15" borderId="10" xfId="66" applyNumberFormat="1" applyFont="1" applyFill="1" applyBorder="1" applyAlignment="1">
      <alignment horizontal="center" vertical="center" wrapText="1"/>
      <protection/>
    </xf>
    <xf numFmtId="49" fontId="11" fillId="0" borderId="12" xfId="66" applyNumberFormat="1" applyFont="1" applyBorder="1" applyAlignment="1">
      <alignment horizontal="center" vertical="center" wrapText="1"/>
      <protection/>
    </xf>
    <xf numFmtId="0" fontId="12" fillId="0" borderId="0" xfId="62" applyFont="1">
      <alignment/>
      <protection/>
    </xf>
    <xf numFmtId="0" fontId="12" fillId="0" borderId="0" xfId="61" applyFont="1" applyAlignment="1">
      <alignment horizontal="center"/>
      <protection/>
    </xf>
    <xf numFmtId="49" fontId="5" fillId="0" borderId="0" xfId="60" applyNumberFormat="1" applyFont="1" applyAlignment="1">
      <alignment horizontal="center" vertical="center" wrapText="1"/>
      <protection/>
    </xf>
    <xf numFmtId="0" fontId="5" fillId="0" borderId="0" xfId="60" applyNumberFormat="1" applyFont="1" applyAlignment="1">
      <alignment horizontal="center" vertical="center" wrapText="1"/>
      <protection/>
    </xf>
    <xf numFmtId="0" fontId="5" fillId="0" borderId="0" xfId="61" applyFont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49" fontId="5" fillId="0" borderId="0" xfId="61" applyNumberFormat="1" applyFont="1" applyBorder="1" applyAlignment="1">
      <alignment vertical="justify"/>
      <protection/>
    </xf>
    <xf numFmtId="0" fontId="6" fillId="0" borderId="0" xfId="61" applyFont="1" applyBorder="1" applyAlignment="1">
      <alignment vertical="justify"/>
      <protection/>
    </xf>
    <xf numFmtId="0" fontId="5" fillId="0" borderId="0" xfId="61" applyFont="1" applyBorder="1" applyAlignment="1">
      <alignment horizontal="right" vertical="justify"/>
      <protection/>
    </xf>
    <xf numFmtId="0" fontId="5" fillId="0" borderId="10" xfId="60" applyFont="1" applyBorder="1" applyAlignment="1">
      <alignment vertical="center" wrapText="1"/>
      <protection/>
    </xf>
    <xf numFmtId="49" fontId="5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5" fillId="0" borderId="10" xfId="60" applyNumberFormat="1" applyFont="1" applyBorder="1" applyAlignment="1">
      <alignment horizontal="left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righ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49" fontId="5" fillId="0" borderId="0" xfId="60" applyNumberFormat="1" applyFont="1" applyBorder="1" applyAlignment="1">
      <alignment horizontal="left" vertical="center" wrapText="1"/>
      <protection/>
    </xf>
    <xf numFmtId="0" fontId="6" fillId="0" borderId="0" xfId="60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17" borderId="10" xfId="65" applyNumberFormat="1" applyFont="1" applyFill="1" applyBorder="1" applyAlignment="1" applyProtection="1">
      <alignment vertical="center"/>
      <protection locked="0"/>
    </xf>
    <xf numFmtId="1" fontId="12" fillId="7" borderId="10" xfId="65" applyNumberFormat="1" applyFont="1" applyFill="1" applyBorder="1" applyAlignment="1" applyProtection="1">
      <alignment vertical="center"/>
      <protection locked="0"/>
    </xf>
    <xf numFmtId="1" fontId="12" fillId="18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Fill="1" applyBorder="1" applyAlignment="1" applyProtection="1">
      <alignment vertical="center"/>
      <protection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Border="1" applyProtection="1">
      <alignment/>
      <protection/>
    </xf>
    <xf numFmtId="1" fontId="12" fillId="7" borderId="10" xfId="64" applyNumberFormat="1" applyFont="1" applyFill="1" applyBorder="1" applyAlignment="1" applyProtection="1">
      <alignment wrapText="1"/>
      <protection locked="0"/>
    </xf>
    <xf numFmtId="3" fontId="12" fillId="0" borderId="10" xfId="64" applyNumberFormat="1" applyFont="1" applyFill="1" applyBorder="1" applyAlignment="1" applyProtection="1">
      <alignment wrapText="1"/>
      <protection/>
    </xf>
    <xf numFmtId="1" fontId="12" fillId="18" borderId="10" xfId="64" applyNumberFormat="1" applyFont="1" applyFill="1" applyBorder="1" applyAlignment="1" applyProtection="1">
      <alignment wrapText="1"/>
      <protection locked="0"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3" fontId="12" fillId="0" borderId="10" xfId="66" applyNumberFormat="1" applyFont="1" applyFill="1" applyBorder="1" applyAlignment="1" applyProtection="1">
      <alignment vertical="center"/>
      <protection/>
    </xf>
    <xf numFmtId="3" fontId="12" fillId="0" borderId="10" xfId="66" applyNumberFormat="1" applyFont="1" applyBorder="1" applyAlignment="1" applyProtection="1">
      <alignment vertical="center"/>
      <protection/>
    </xf>
    <xf numFmtId="1" fontId="12" fillId="7" borderId="10" xfId="66" applyNumberFormat="1" applyFont="1" applyFill="1" applyBorder="1" applyAlignment="1" applyProtection="1">
      <alignment vertical="center"/>
      <protection locked="0"/>
    </xf>
    <xf numFmtId="3" fontId="12" fillId="0" borderId="13" xfId="66" applyNumberFormat="1" applyFont="1" applyBorder="1" applyAlignment="1" applyProtection="1">
      <alignment vertical="center"/>
      <protection/>
    </xf>
    <xf numFmtId="3" fontId="12" fillId="0" borderId="11" xfId="66" applyNumberFormat="1" applyFont="1" applyBorder="1" applyAlignment="1" applyProtection="1">
      <alignment vertical="center"/>
      <protection/>
    </xf>
    <xf numFmtId="1" fontId="13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61" applyFont="1" applyBorder="1" applyAlignment="1" applyProtection="1">
      <alignment horizontal="center" vertical="center" wrapText="1"/>
      <protection/>
    </xf>
    <xf numFmtId="0" fontId="12" fillId="0" borderId="13" xfId="61" applyFont="1" applyFill="1" applyBorder="1" applyAlignment="1" applyProtection="1">
      <alignment horizontal="center" vertical="center" wrapText="1"/>
      <protection/>
    </xf>
    <xf numFmtId="1" fontId="12" fillId="15" borderId="14" xfId="61" applyNumberFormat="1" applyFont="1" applyFill="1" applyBorder="1" applyAlignment="1" applyProtection="1">
      <alignment horizontal="left" vertical="center" wrapText="1"/>
      <protection/>
    </xf>
    <xf numFmtId="1" fontId="12" fillId="15" borderId="14" xfId="61" applyNumberFormat="1" applyFont="1" applyFill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11" xfId="61" applyFont="1" applyFill="1" applyBorder="1" applyAlignment="1" applyProtection="1">
      <alignment horizontal="center" vertical="center" wrapText="1"/>
      <protection/>
    </xf>
    <xf numFmtId="1" fontId="12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5" xfId="59" applyNumberFormat="1" applyFont="1" applyBorder="1" applyAlignment="1" applyProtection="1">
      <alignment horizontal="center" vertical="center" wrapText="1"/>
      <protection/>
    </xf>
    <xf numFmtId="0" fontId="11" fillId="0" borderId="13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49" fontId="11" fillId="0" borderId="0" xfId="59" applyNumberFormat="1" applyFont="1" applyBorder="1" applyAlignment="1" applyProtection="1">
      <alignment horizontal="right" vertical="center" wrapText="1"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8" applyFont="1" applyAlignment="1">
      <alignment/>
      <protection/>
    </xf>
    <xf numFmtId="0" fontId="11" fillId="0" borderId="0" xfId="62" applyFont="1">
      <alignment/>
      <protection/>
    </xf>
    <xf numFmtId="0" fontId="12" fillId="0" borderId="0" xfId="62" applyFont="1" applyBorder="1">
      <alignment/>
      <protection/>
    </xf>
    <xf numFmtId="49" fontId="12" fillId="0" borderId="0" xfId="62" applyNumberFormat="1" applyFont="1">
      <alignment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1" fontId="12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8" applyNumberFormat="1" applyFont="1" applyFill="1" applyBorder="1" applyAlignment="1" applyProtection="1">
      <alignment horizontal="right"/>
      <protection locked="0"/>
    </xf>
    <xf numFmtId="1" fontId="12" fillId="18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center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0" fontId="11" fillId="0" borderId="10" xfId="58" applyFont="1" applyBorder="1" applyProtection="1">
      <alignment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1" fontId="11" fillId="17" borderId="16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0" xfId="64" applyFont="1" applyAlignment="1" applyProtection="1">
      <alignment wrapText="1"/>
      <protection/>
    </xf>
    <xf numFmtId="1" fontId="12" fillId="17" borderId="10" xfId="64" applyNumberFormat="1" applyFont="1" applyFill="1" applyBorder="1" applyAlignment="1" applyProtection="1">
      <alignment wrapText="1"/>
      <protection locked="0"/>
    </xf>
    <xf numFmtId="1" fontId="12" fillId="0" borderId="0" xfId="64" applyNumberFormat="1" applyFont="1" applyAlignment="1" applyProtection="1">
      <alignment wrapText="1"/>
      <protection/>
    </xf>
    <xf numFmtId="0" fontId="12" fillId="0" borderId="0" xfId="66" applyFont="1" applyBorder="1" applyProtection="1">
      <alignment/>
      <protection/>
    </xf>
    <xf numFmtId="0" fontId="11" fillId="0" borderId="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 applyProtection="1">
      <alignment horizontal="left" vertical="center" wrapText="1"/>
      <protection/>
    </xf>
    <xf numFmtId="0" fontId="12" fillId="0" borderId="0" xfId="58" applyFont="1" applyAlignment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centerContinuous" vertical="center" wrapText="1"/>
      <protection/>
    </xf>
    <xf numFmtId="1" fontId="12" fillId="0" borderId="0" xfId="61" applyNumberFormat="1" applyFont="1" applyBorder="1" applyAlignment="1">
      <alignment vertical="justify" wrapText="1"/>
      <protection/>
    </xf>
    <xf numFmtId="0" fontId="11" fillId="0" borderId="12" xfId="59" applyFont="1" applyBorder="1" applyAlignment="1" applyProtection="1">
      <alignment horizontal="centerContinuous" vertical="center" wrapText="1"/>
      <protection/>
    </xf>
    <xf numFmtId="0" fontId="11" fillId="0" borderId="14" xfId="59" applyFont="1" applyBorder="1" applyAlignment="1" applyProtection="1">
      <alignment horizontal="centerContinuous" vertical="center" wrapText="1"/>
      <protection/>
    </xf>
    <xf numFmtId="0" fontId="11" fillId="0" borderId="16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5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6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17" borderId="12" xfId="63" applyNumberFormat="1" applyFont="1" applyFill="1" applyBorder="1" applyAlignment="1" applyProtection="1">
      <alignment vertical="top" wrapText="1"/>
      <protection locked="0"/>
    </xf>
    <xf numFmtId="1" fontId="10" fillId="17" borderId="17" xfId="63" applyNumberFormat="1" applyFont="1" applyFill="1" applyBorder="1" applyAlignment="1" applyProtection="1">
      <alignment vertical="top" wrapText="1"/>
      <protection locked="0"/>
    </xf>
    <xf numFmtId="1" fontId="10" fillId="18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6" fillId="0" borderId="0" xfId="63" applyNumberFormat="1" applyFont="1" applyAlignment="1">
      <alignment vertical="top"/>
      <protection/>
    </xf>
    <xf numFmtId="1" fontId="10" fillId="7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18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19" fillId="19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6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6" fillId="0" borderId="0" xfId="63" applyFont="1" applyAlignment="1" applyProtection="1">
      <alignment vertical="top"/>
      <protection locked="0"/>
    </xf>
    <xf numFmtId="1" fontId="6" fillId="0" borderId="0" xfId="63" applyNumberFormat="1" applyFont="1" applyAlignment="1" applyProtection="1">
      <alignment vertical="top" wrapText="1"/>
      <protection locked="0"/>
    </xf>
    <xf numFmtId="0" fontId="11" fillId="0" borderId="13" xfId="66" applyFont="1" applyBorder="1" applyAlignment="1">
      <alignment horizontal="centerContinuous" vertical="center" wrapText="1"/>
      <protection/>
    </xf>
    <xf numFmtId="0" fontId="11" fillId="0" borderId="15" xfId="66" applyFont="1" applyBorder="1" applyAlignment="1">
      <alignment horizontal="centerContinuous" vertical="center" wrapText="1"/>
      <protection/>
    </xf>
    <xf numFmtId="0" fontId="11" fillId="0" borderId="11" xfId="66" applyFont="1" applyBorder="1" applyAlignment="1">
      <alignment horizontal="centerContinuous" vertical="center" wrapText="1"/>
      <protection/>
    </xf>
    <xf numFmtId="0" fontId="11" fillId="15" borderId="13" xfId="66" applyFont="1" applyFill="1" applyBorder="1" applyAlignment="1">
      <alignment horizontal="centerContinuous" vertical="center" wrapText="1"/>
      <protection/>
    </xf>
    <xf numFmtId="0" fontId="11" fillId="15" borderId="11" xfId="66" applyFont="1" applyFill="1" applyBorder="1" applyAlignment="1">
      <alignment horizontal="centerContinuous" vertical="center" wrapText="1"/>
      <protection/>
    </xf>
    <xf numFmtId="1" fontId="12" fillId="15" borderId="12" xfId="66" applyNumberFormat="1" applyFont="1" applyFill="1" applyBorder="1" applyAlignment="1" applyProtection="1">
      <alignment vertical="center"/>
      <protection locked="0"/>
    </xf>
    <xf numFmtId="1" fontId="12" fillId="15" borderId="14" xfId="66" applyNumberFormat="1" applyFont="1" applyFill="1" applyBorder="1" applyAlignment="1" applyProtection="1">
      <alignment vertical="center"/>
      <protection locked="0"/>
    </xf>
    <xf numFmtId="1" fontId="12" fillId="15" borderId="16" xfId="66" applyNumberFormat="1" applyFont="1" applyFill="1" applyBorder="1" applyAlignment="1" applyProtection="1">
      <alignment vertical="center"/>
      <protection locked="0"/>
    </xf>
    <xf numFmtId="1" fontId="12" fillId="17" borderId="10" xfId="66" applyNumberFormat="1" applyFont="1" applyFill="1" applyBorder="1" applyAlignment="1" applyProtection="1">
      <alignment vertical="center"/>
      <protection locked="0"/>
    </xf>
    <xf numFmtId="0" fontId="11" fillId="0" borderId="13" xfId="66" applyFont="1" applyBorder="1" applyAlignment="1">
      <alignment horizontal="left" vertical="center" wrapText="1"/>
      <protection/>
    </xf>
    <xf numFmtId="1" fontId="13" fillId="17" borderId="10" xfId="61" applyNumberFormat="1" applyFont="1" applyFill="1" applyBorder="1" applyAlignment="1" applyProtection="1">
      <alignment vertical="center"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0" fontId="13" fillId="0" borderId="13" xfId="61" applyFont="1" applyBorder="1" applyAlignment="1" applyProtection="1">
      <alignment vertical="center" wrapText="1"/>
      <protection/>
    </xf>
    <xf numFmtId="1" fontId="12" fillId="15" borderId="14" xfId="61" applyNumberFormat="1" applyFont="1" applyFill="1" applyBorder="1" applyAlignment="1" applyProtection="1">
      <alignment vertical="center" wrapText="1"/>
      <protection/>
    </xf>
    <xf numFmtId="0" fontId="12" fillId="0" borderId="11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1" fontId="12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12" xfId="66" applyNumberFormat="1" applyFont="1" applyFill="1" applyBorder="1" applyAlignment="1" applyProtection="1">
      <alignment vertical="center"/>
      <protection locked="0"/>
    </xf>
    <xf numFmtId="3" fontId="12" fillId="0" borderId="0" xfId="66" applyNumberFormat="1" applyFont="1" applyBorder="1" applyProtection="1">
      <alignment/>
      <protection/>
    </xf>
    <xf numFmtId="0" fontId="11" fillId="0" borderId="12" xfId="66" applyFont="1" applyBorder="1" applyAlignment="1">
      <alignment horizontal="centerContinuous" vertical="center" wrapText="1"/>
      <protection/>
    </xf>
    <xf numFmtId="0" fontId="11" fillId="0" borderId="16" xfId="66" applyFont="1" applyBorder="1" applyAlignment="1">
      <alignment horizontal="centerContinuous" vertical="center" wrapText="1"/>
      <protection/>
    </xf>
    <xf numFmtId="0" fontId="11" fillId="0" borderId="18" xfId="66" applyFont="1" applyBorder="1" applyAlignment="1">
      <alignment horizontal="left" vertical="center" wrapText="1"/>
      <protection/>
    </xf>
    <xf numFmtId="0" fontId="11" fillId="0" borderId="11" xfId="66" applyFont="1" applyBorder="1" applyAlignment="1">
      <alignment horizontal="center" vertical="center" wrapText="1"/>
      <protection/>
    </xf>
    <xf numFmtId="0" fontId="11" fillId="0" borderId="11" xfId="66" applyFont="1" applyFill="1" applyBorder="1" applyAlignment="1">
      <alignment horizontal="center" vertical="center" wrapText="1"/>
      <protection/>
    </xf>
    <xf numFmtId="0" fontId="11" fillId="0" borderId="23" xfId="66" applyFont="1" applyBorder="1" applyAlignment="1">
      <alignment horizontal="centerContinuous" vertical="center" wrapText="1"/>
      <protection/>
    </xf>
    <xf numFmtId="0" fontId="11" fillId="15" borderId="15" xfId="66" applyFont="1" applyFill="1" applyBorder="1" applyAlignment="1">
      <alignment horizontal="center" vertical="center" wrapText="1"/>
      <protection/>
    </xf>
    <xf numFmtId="0" fontId="11" fillId="0" borderId="18" xfId="66" applyFont="1" applyBorder="1" applyAlignment="1">
      <alignment horizontal="centerContinuous" vertical="center" wrapText="1"/>
      <protection/>
    </xf>
    <xf numFmtId="0" fontId="11" fillId="0" borderId="19" xfId="66" applyFont="1" applyBorder="1" applyAlignment="1">
      <alignment horizontal="center" vertical="center" wrapText="1"/>
      <protection/>
    </xf>
    <xf numFmtId="0" fontId="11" fillId="0" borderId="24" xfId="66" applyFont="1" applyBorder="1" applyAlignment="1">
      <alignment horizontal="centerContinuous" vertical="center" wrapText="1"/>
      <protection/>
    </xf>
    <xf numFmtId="0" fontId="11" fillId="0" borderId="25" xfId="66" applyFont="1" applyBorder="1" applyAlignment="1">
      <alignment horizontal="centerContinuous" vertical="center" wrapText="1"/>
      <protection/>
    </xf>
    <xf numFmtId="49" fontId="11" fillId="0" borderId="18" xfId="66" applyNumberFormat="1" applyFont="1" applyBorder="1" applyAlignment="1">
      <alignment horizontal="centerContinuous" vertical="center" wrapText="1"/>
      <protection/>
    </xf>
    <xf numFmtId="49" fontId="11" fillId="0" borderId="19" xfId="66" applyNumberFormat="1" applyFont="1" applyBorder="1" applyAlignment="1">
      <alignment horizontal="centerContinuous" vertical="center" wrapText="1"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15" borderId="18" xfId="63" applyNumberFormat="1" applyFont="1" applyFill="1" applyBorder="1" applyAlignment="1" applyProtection="1">
      <alignment horizontal="right" vertical="top" wrapText="1"/>
      <protection/>
    </xf>
    <xf numFmtId="0" fontId="6" fillId="15" borderId="30" xfId="0" applyFont="1" applyFill="1" applyBorder="1" applyAlignment="1" applyProtection="1">
      <alignment vertical="top" wrapText="1"/>
      <protection/>
    </xf>
    <xf numFmtId="0" fontId="6" fillId="15" borderId="31" xfId="0" applyFont="1" applyFill="1" applyBorder="1" applyAlignment="1" applyProtection="1">
      <alignment vertical="top" wrapText="1"/>
      <protection/>
    </xf>
    <xf numFmtId="0" fontId="19" fillId="19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19" fillId="19" borderId="10" xfId="63" applyFont="1" applyFill="1" applyBorder="1" applyAlignment="1" applyProtection="1">
      <alignment vertical="top" wrapText="1"/>
      <protection/>
    </xf>
    <xf numFmtId="0" fontId="6" fillId="15" borderId="23" xfId="0" applyFont="1" applyFill="1" applyBorder="1" applyAlignment="1" applyProtection="1">
      <alignment vertical="top" wrapText="1"/>
      <protection/>
    </xf>
    <xf numFmtId="0" fontId="6" fillId="15" borderId="32" xfId="0" applyFont="1" applyFill="1" applyBorder="1" applyAlignment="1" applyProtection="1">
      <alignment vertical="top" wrapText="1"/>
      <protection/>
    </xf>
    <xf numFmtId="0" fontId="6" fillId="15" borderId="33" xfId="0" applyFont="1" applyFill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19" fillId="19" borderId="10" xfId="63" applyFont="1" applyFill="1" applyBorder="1" applyAlignment="1" applyProtection="1">
      <alignment vertical="top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49" fontId="7" fillId="0" borderId="10" xfId="63" applyNumberFormat="1" applyFont="1" applyFill="1" applyBorder="1" applyAlignment="1" applyProtection="1">
      <alignment horizontal="right" vertical="top" wrapText="1"/>
      <protection/>
    </xf>
    <xf numFmtId="1" fontId="19" fillId="19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19" fillId="19" borderId="10" xfId="63" applyNumberFormat="1" applyFont="1" applyFill="1" applyBorder="1" applyAlignment="1" applyProtection="1">
      <alignment vertical="top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19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19" fillId="19" borderId="10" xfId="0" applyFont="1" applyFill="1" applyBorder="1" applyAlignment="1" applyProtection="1">
      <alignment vertical="top"/>
      <protection/>
    </xf>
    <xf numFmtId="49" fontId="6" fillId="0" borderId="12" xfId="63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19" borderId="10" xfId="63" applyNumberFormat="1" applyFont="1" applyFill="1" applyBorder="1" applyAlignment="1" applyProtection="1">
      <alignment vertical="top"/>
      <protection/>
    </xf>
    <xf numFmtId="0" fontId="19" fillId="19" borderId="29" xfId="63" applyNumberFormat="1" applyFont="1" applyFill="1" applyBorder="1" applyAlignment="1" applyProtection="1">
      <alignment vertical="top" wrapText="1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3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6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7" fillId="0" borderId="11" xfId="63" applyNumberFormat="1" applyFont="1" applyBorder="1" applyAlignment="1" applyProtection="1">
      <alignment horizontal="right" vertical="top" wrapText="1"/>
      <protection/>
    </xf>
    <xf numFmtId="1" fontId="7" fillId="15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15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49" fontId="5" fillId="0" borderId="36" xfId="63" applyNumberFormat="1" applyFont="1" applyBorder="1" applyAlignment="1" applyProtection="1">
      <alignment horizontal="right" vertical="top" wrapText="1"/>
      <protection/>
    </xf>
    <xf numFmtId="1" fontId="5" fillId="0" borderId="36" xfId="63" applyNumberFormat="1" applyFont="1" applyBorder="1" applyAlignment="1" applyProtection="1">
      <alignment horizontal="right" vertical="top" wrapText="1"/>
      <protection/>
    </xf>
    <xf numFmtId="0" fontId="6" fillId="0" borderId="0" xfId="63" applyFont="1" applyAlignment="1" applyProtection="1">
      <alignment vertical="top"/>
      <protection/>
    </xf>
    <xf numFmtId="1" fontId="6" fillId="0" borderId="0" xfId="63" applyNumberFormat="1" applyFont="1" applyAlignment="1" applyProtection="1">
      <alignment vertical="top"/>
      <protection/>
    </xf>
    <xf numFmtId="0" fontId="11" fillId="0" borderId="10" xfId="65" applyFont="1" applyBorder="1" applyAlignment="1" applyProtection="1">
      <alignment horizontal="center"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1" fillId="0" borderId="12" xfId="65" applyFont="1" applyBorder="1" applyAlignment="1" applyProtection="1">
      <alignment horizontal="center" vertical="center" wrapText="1"/>
      <protection/>
    </xf>
    <xf numFmtId="0" fontId="11" fillId="0" borderId="11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2" fillId="0" borderId="10" xfId="65" applyFont="1" applyFill="1" applyBorder="1" applyProtection="1">
      <alignment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3" fillId="0" borderId="10" xfId="65" applyFont="1" applyBorder="1" applyAlignment="1" applyProtection="1">
      <alignment horizontal="right" vertic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Border="1" applyAlignment="1" applyProtection="1">
      <alignment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29" xfId="65" applyFont="1" applyBorder="1" applyAlignment="1" applyProtection="1">
      <alignment vertical="center" wrapText="1"/>
      <protection/>
    </xf>
    <xf numFmtId="49" fontId="12" fillId="0" borderId="16" xfId="65" applyNumberFormat="1" applyFont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1" fillId="0" borderId="12" xfId="65" applyFont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2" fillId="0" borderId="0" xfId="65" applyFont="1" applyBorder="1" applyAlignment="1" applyProtection="1">
      <alignment wrapText="1"/>
      <protection/>
    </xf>
    <xf numFmtId="1" fontId="12" fillId="0" borderId="10" xfId="65" applyNumberFormat="1" applyFont="1" applyBorder="1" applyAlignment="1" applyProtection="1">
      <alignment vertical="center"/>
      <protection/>
    </xf>
    <xf numFmtId="1" fontId="10" fillId="2" borderId="17" xfId="63" applyNumberFormat="1" applyFont="1" applyFill="1" applyBorder="1" applyAlignment="1" applyProtection="1">
      <alignment vertical="top" wrapText="1"/>
      <protection locked="0"/>
    </xf>
    <xf numFmtId="1" fontId="10" fillId="2" borderId="12" xfId="63" applyNumberFormat="1" applyFont="1" applyFill="1" applyBorder="1" applyAlignment="1" applyProtection="1">
      <alignment vertical="top" wrapText="1"/>
      <protection locked="0"/>
    </xf>
    <xf numFmtId="0" fontId="12" fillId="0" borderId="0" xfId="64" applyFont="1" applyAlignment="1" applyProtection="1">
      <alignment wrapText="1"/>
      <protection locked="0"/>
    </xf>
    <xf numFmtId="0" fontId="12" fillId="0" borderId="0" xfId="64" applyFont="1" applyFill="1" applyAlignment="1" applyProtection="1">
      <alignment wrapText="1"/>
      <protection locked="0"/>
    </xf>
    <xf numFmtId="0" fontId="11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Fill="1" applyBorder="1" applyAlignment="1" applyProtection="1">
      <alignment horizontal="centerContinuous" vertical="center" wrapText="1"/>
      <protection locked="0"/>
    </xf>
    <xf numFmtId="1" fontId="12" fillId="0" borderId="0" xfId="64" applyNumberFormat="1" applyFont="1" applyBorder="1" applyAlignment="1" applyProtection="1">
      <alignment wrapText="1"/>
      <protection/>
    </xf>
    <xf numFmtId="0" fontId="12" fillId="0" borderId="0" xfId="64" applyFont="1" applyAlignment="1" applyProtection="1">
      <alignment horizontal="centerContinuous" wrapText="1"/>
      <protection/>
    </xf>
    <xf numFmtId="0" fontId="12" fillId="0" borderId="0" xfId="64" applyFont="1" applyAlignment="1" applyProtection="1">
      <alignment horizontal="center" wrapText="1"/>
      <protection/>
    </xf>
    <xf numFmtId="0" fontId="11" fillId="0" borderId="0" xfId="64" applyFont="1" applyAlignment="1" applyProtection="1">
      <alignment wrapText="1"/>
      <protection/>
    </xf>
    <xf numFmtId="0" fontId="11" fillId="0" borderId="10" xfId="64" applyFont="1" applyBorder="1" applyAlignment="1" applyProtection="1">
      <alignment horizontal="center" vertical="center" wrapText="1"/>
      <protection/>
    </xf>
    <xf numFmtId="14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49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2" fillId="0" borderId="10" xfId="64" applyFont="1" applyFill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right"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2" fillId="0" borderId="10" xfId="64" applyNumberFormat="1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Alignment="1" applyProtection="1">
      <alignment horizontal="center"/>
      <protection/>
    </xf>
    <xf numFmtId="1" fontId="12" fillId="0" borderId="10" xfId="66" applyNumberFormat="1" applyFont="1" applyFill="1" applyBorder="1" applyAlignment="1" applyProtection="1">
      <alignment vertical="center"/>
      <protection/>
    </xf>
    <xf numFmtId="1" fontId="12" fillId="0" borderId="12" xfId="66" applyNumberFormat="1" applyFont="1" applyFill="1" applyBorder="1" applyAlignment="1" applyProtection="1">
      <alignment vertical="center"/>
      <protection/>
    </xf>
    <xf numFmtId="0" fontId="11" fillId="0" borderId="0" xfId="66" applyFont="1" applyBorder="1" applyAlignment="1" applyProtection="1">
      <alignment vertical="center" wrapText="1"/>
      <protection locked="0"/>
    </xf>
    <xf numFmtId="49" fontId="11" fillId="0" borderId="0" xfId="66" applyNumberFormat="1" applyFont="1" applyBorder="1" applyAlignment="1" applyProtection="1">
      <alignment horizontal="center" vertical="center" wrapText="1"/>
      <protection locked="0"/>
    </xf>
    <xf numFmtId="0" fontId="12" fillId="0" borderId="0" xfId="66" applyFont="1" applyBorder="1" applyProtection="1">
      <alignment/>
      <protection locked="0"/>
    </xf>
    <xf numFmtId="0" fontId="12" fillId="0" borderId="0" xfId="62" applyFont="1" applyProtection="1">
      <alignment/>
      <protection locked="0"/>
    </xf>
    <xf numFmtId="0" fontId="11" fillId="0" borderId="0" xfId="61" applyFont="1" applyAlignment="1" applyProtection="1">
      <alignment horizontal="centerContinuous"/>
      <protection locked="0"/>
    </xf>
    <xf numFmtId="0" fontId="12" fillId="0" borderId="0" xfId="61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1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11" fillId="0" borderId="0" xfId="61" applyFont="1" applyBorder="1" applyAlignment="1" applyProtection="1">
      <alignment horizontal="centerContinuous"/>
      <protection locked="0"/>
    </xf>
    <xf numFmtId="0" fontId="11" fillId="0" borderId="10" xfId="61" applyFont="1" applyBorder="1" applyAlignment="1" applyProtection="1">
      <alignment horizontal="centerContinuous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Continuous"/>
      <protection/>
    </xf>
    <xf numFmtId="0" fontId="11" fillId="0" borderId="10" xfId="61" applyFont="1" applyBorder="1" applyAlignment="1" applyProtection="1">
      <alignment horizontal="center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vertical="justify" wrapText="1"/>
      <protection/>
    </xf>
    <xf numFmtId="49" fontId="11" fillId="15" borderId="10" xfId="61" applyNumberFormat="1" applyFont="1" applyFill="1" applyBorder="1" applyAlignment="1" applyProtection="1">
      <alignment vertical="justify" wrapText="1"/>
      <protection/>
    </xf>
    <xf numFmtId="0" fontId="12" fillId="15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right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Protection="1">
      <alignment/>
      <protection/>
    </xf>
    <xf numFmtId="0" fontId="11" fillId="0" borderId="10" xfId="61" applyFont="1" applyBorder="1" applyAlignment="1" applyProtection="1">
      <alignment horizontal="left"/>
      <protection/>
    </xf>
    <xf numFmtId="0" fontId="11" fillId="0" borderId="10" xfId="61" applyFont="1" applyBorder="1" applyAlignment="1" applyProtection="1">
      <alignment vertical="top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3" fillId="0" borderId="13" xfId="61" applyNumberFormat="1" applyFont="1" applyBorder="1" applyAlignment="1" applyProtection="1">
      <alignment horizontal="center" vertical="center" wrapText="1"/>
      <protection/>
    </xf>
    <xf numFmtId="0" fontId="11" fillId="0" borderId="12" xfId="61" applyFont="1" applyBorder="1" applyAlignment="1" applyProtection="1">
      <alignment vertical="justify" wrapText="1"/>
      <protection/>
    </xf>
    <xf numFmtId="49" fontId="12" fillId="15" borderId="12" xfId="61" applyNumberFormat="1" applyFont="1" applyFill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vertical="justify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justify"/>
      <protection/>
    </xf>
    <xf numFmtId="1" fontId="12" fillId="15" borderId="16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0" fontId="11" fillId="0" borderId="12" xfId="58" applyFont="1" applyBorder="1" applyAlignment="1" applyProtection="1">
      <alignment horizontal="centerContinuous" vertical="center" wrapText="1"/>
      <protection/>
    </xf>
    <xf numFmtId="49" fontId="11" fillId="0" borderId="13" xfId="58" applyNumberFormat="1" applyFont="1" applyBorder="1" applyAlignment="1" applyProtection="1">
      <alignment horizontal="center" vertical="center" wrapText="1"/>
      <protection/>
    </xf>
    <xf numFmtId="1" fontId="11" fillId="0" borderId="16" xfId="58" applyNumberFormat="1" applyFont="1" applyBorder="1" applyAlignment="1" applyProtection="1">
      <alignment horizontal="centerContinuous" vertical="center" wrapText="1"/>
      <protection/>
    </xf>
    <xf numFmtId="49" fontId="11" fillId="0" borderId="11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49" fontId="11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1" fillId="0" borderId="16" xfId="58" applyFont="1" applyBorder="1" applyAlignment="1" applyProtection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49" fontId="17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 quotePrefix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61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centerContinuous" vertical="center" wrapText="1"/>
      <protection locked="0"/>
    </xf>
    <xf numFmtId="0" fontId="11" fillId="0" borderId="0" xfId="59" applyFont="1" applyAlignment="1" applyProtection="1">
      <alignment horizontal="center" vertical="center" wrapText="1"/>
      <protection locked="0"/>
    </xf>
    <xf numFmtId="0" fontId="11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2" fillId="0" borderId="0" xfId="65" applyNumberFormat="1" applyFont="1" applyBorder="1" applyProtection="1">
      <alignment/>
      <protection locked="0"/>
    </xf>
    <xf numFmtId="0" fontId="11" fillId="0" borderId="0" xfId="65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1" fontId="6" fillId="0" borderId="10" xfId="60" applyNumberFormat="1" applyFont="1" applyBorder="1" applyAlignment="1">
      <alignment horizontal="right" vertical="center" wrapText="1"/>
      <protection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3" applyFont="1" applyFill="1" applyAlignment="1" applyProtection="1">
      <alignment horizontal="right" vertical="top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0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2" fillId="17" borderId="10" xfId="62" applyNumberFormat="1" applyFont="1" applyFill="1" applyBorder="1" applyAlignment="1" applyProtection="1">
      <alignment horizontal="center"/>
      <protection locked="0"/>
    </xf>
    <xf numFmtId="1" fontId="6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60" applyNumberFormat="1" applyFont="1" applyBorder="1" applyAlignment="1" applyProtection="1">
      <alignment horizontal="right" vertical="center" wrapText="1"/>
      <protection/>
    </xf>
    <xf numFmtId="1" fontId="6" fillId="0" borderId="10" xfId="60" applyNumberFormat="1" applyFont="1" applyFill="1" applyBorder="1" applyAlignment="1" applyProtection="1">
      <alignment horizontal="right" vertical="center" wrapText="1"/>
      <protection/>
    </xf>
    <xf numFmtId="0" fontId="18" fillId="19" borderId="10" xfId="63" applyFont="1" applyFill="1" applyBorder="1" applyAlignment="1" applyProtection="1">
      <alignment horizontal="lef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0" fontId="18" fillId="19" borderId="37" xfId="63" applyFont="1" applyFill="1" applyBorder="1" applyAlignment="1" applyProtection="1">
      <alignment horizontal="left"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18" fillId="19" borderId="38" xfId="63" applyFont="1" applyFill="1" applyBorder="1" applyAlignment="1" applyProtection="1">
      <alignment vertical="top" wrapText="1"/>
      <protection/>
    </xf>
    <xf numFmtId="49" fontId="18" fillId="19" borderId="36" xfId="63" applyNumberFormat="1" applyFont="1" applyFill="1" applyBorder="1" applyAlignment="1" applyProtection="1">
      <alignment vertical="center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0" applyFont="1" applyProtection="1">
      <alignment/>
      <protection locked="0"/>
    </xf>
    <xf numFmtId="49" fontId="5" fillId="0" borderId="0" xfId="60" applyNumberFormat="1" applyFont="1" applyProtection="1">
      <alignment/>
      <protection locked="0"/>
    </xf>
    <xf numFmtId="0" fontId="11" fillId="0" borderId="0" xfId="66" applyFont="1" applyBorder="1" applyAlignment="1" applyProtection="1">
      <alignment horizontal="left" wrapText="1"/>
      <protection locked="0"/>
    </xf>
    <xf numFmtId="0" fontId="12" fillId="0" borderId="10" xfId="61" applyFont="1" applyBorder="1" applyAlignment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17" borderId="10" xfId="61" applyNumberFormat="1" applyFont="1" applyFill="1" applyBorder="1" applyAlignment="1" applyProtection="1">
      <alignment vertical="center"/>
      <protection locked="0"/>
    </xf>
    <xf numFmtId="1" fontId="12" fillId="17" borderId="10" xfId="61" applyNumberFormat="1" applyFont="1" applyFill="1" applyBorder="1" applyAlignment="1" applyProtection="1">
      <alignment horizontal="center" vertical="center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3" fontId="11" fillId="0" borderId="16" xfId="65" applyNumberFormat="1" applyFont="1" applyFill="1" applyBorder="1" applyAlignment="1" applyProtection="1">
      <alignment vertical="center"/>
      <protection/>
    </xf>
    <xf numFmtId="0" fontId="10" fillId="0" borderId="10" xfId="63" applyFont="1" applyBorder="1" applyAlignment="1" applyProtection="1">
      <alignment vertical="top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11" fillId="0" borderId="0" xfId="65" applyFont="1" applyBorder="1" applyAlignment="1" applyProtection="1">
      <alignment horizontal="centerContinuous" vertical="center" wrapText="1"/>
      <protection/>
    </xf>
    <xf numFmtId="0" fontId="12" fillId="0" borderId="0" xfId="65" applyFont="1" applyBorder="1" applyAlignment="1" applyProtection="1">
      <alignment horizontal="centerContinuous"/>
      <protection/>
    </xf>
    <xf numFmtId="0" fontId="12" fillId="0" borderId="35" xfId="65" applyFont="1" applyBorder="1" applyAlignment="1" applyProtection="1">
      <alignment horizontal="centerContinuous"/>
      <protection/>
    </xf>
    <xf numFmtId="0" fontId="12" fillId="0" borderId="0" xfId="65" applyFont="1" applyAlignment="1" applyProtection="1">
      <alignment horizontal="centerContinuous" wrapText="1"/>
      <protection/>
    </xf>
    <xf numFmtId="0" fontId="11" fillId="0" borderId="0" xfId="63" applyFont="1" applyBorder="1" applyAlignment="1" applyProtection="1">
      <alignment vertical="top" wrapText="1"/>
      <protection/>
    </xf>
    <xf numFmtId="0" fontId="11" fillId="0" borderId="0" xfId="64" applyFont="1" applyBorder="1" applyAlignment="1" applyProtection="1">
      <alignment horizontal="centerContinuous" vertical="center" wrapText="1"/>
      <protection/>
    </xf>
    <xf numFmtId="0" fontId="11" fillId="0" borderId="0" xfId="64" applyFont="1" applyFill="1" applyBorder="1" applyAlignment="1" applyProtection="1">
      <alignment horizontal="centerContinuous" vertical="center" wrapText="1"/>
      <protection/>
    </xf>
    <xf numFmtId="0" fontId="11" fillId="0" borderId="0" xfId="63" applyFont="1" applyBorder="1" applyAlignment="1" applyProtection="1">
      <alignment horizontal="left" vertical="top"/>
      <protection/>
    </xf>
    <xf numFmtId="0" fontId="11" fillId="0" borderId="0" xfId="63" applyFont="1" applyBorder="1" applyAlignment="1" applyProtection="1">
      <alignment vertical="top"/>
      <protection/>
    </xf>
    <xf numFmtId="0" fontId="11" fillId="0" borderId="0" xfId="63" applyFont="1" applyFill="1" applyBorder="1" applyAlignment="1" applyProtection="1">
      <alignment vertical="top" wrapText="1"/>
      <protection/>
    </xf>
    <xf numFmtId="0" fontId="11" fillId="0" borderId="0" xfId="64" applyFont="1" applyFill="1" applyBorder="1" applyAlignment="1" applyProtection="1">
      <alignment horizontal="right" vertical="center" wrapText="1"/>
      <protection/>
    </xf>
    <xf numFmtId="0" fontId="11" fillId="0" borderId="0" xfId="66" applyFont="1" applyAlignment="1" applyProtection="1">
      <alignment horizontal="centerContinuous" wrapText="1"/>
      <protection/>
    </xf>
    <xf numFmtId="49" fontId="11" fillId="0" borderId="0" xfId="66" applyNumberFormat="1" applyFont="1" applyAlignment="1" applyProtection="1">
      <alignment horizontal="center" wrapText="1"/>
      <protection/>
    </xf>
    <xf numFmtId="0" fontId="11" fillId="0" borderId="0" xfId="66" applyFont="1" applyAlignment="1" applyProtection="1">
      <alignment horizontal="centerContinuous"/>
      <protection/>
    </xf>
    <xf numFmtId="0" fontId="12" fillId="0" borderId="0" xfId="66" applyFont="1" applyProtection="1">
      <alignment/>
      <protection/>
    </xf>
    <xf numFmtId="0" fontId="10" fillId="0" borderId="0" xfId="66" applyFont="1" applyAlignment="1" applyProtection="1">
      <alignment horizontal="left"/>
      <protection/>
    </xf>
    <xf numFmtId="0" fontId="11" fillId="0" borderId="0" xfId="66" applyFont="1" applyBorder="1" applyAlignment="1" applyProtection="1">
      <alignment horizontal="left" vertical="top" wrapText="1"/>
      <protection/>
    </xf>
    <xf numFmtId="0" fontId="11" fillId="0" borderId="0" xfId="66" applyFont="1" applyProtection="1">
      <alignment/>
      <protection/>
    </xf>
    <xf numFmtId="0" fontId="11" fillId="0" borderId="0" xfId="64" applyFont="1" applyAlignment="1" applyProtection="1">
      <alignment horizontal="right" wrapText="1"/>
      <protection/>
    </xf>
    <xf numFmtId="0" fontId="11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center"/>
      <protection/>
    </xf>
    <xf numFmtId="0" fontId="6" fillId="0" borderId="0" xfId="61" applyFont="1" applyAlignment="1" applyProtection="1">
      <alignment horizontal="left"/>
      <protection/>
    </xf>
    <xf numFmtId="0" fontId="12" fillId="0" borderId="0" xfId="61" applyFont="1" applyBorder="1" applyAlignment="1" applyProtection="1">
      <alignment vertical="justify" wrapText="1"/>
      <protection/>
    </xf>
    <xf numFmtId="0" fontId="12" fillId="0" borderId="0" xfId="61" applyFont="1" applyBorder="1" applyAlignment="1" applyProtection="1">
      <alignment horizontal="center" vertical="justify" wrapText="1"/>
      <protection/>
    </xf>
    <xf numFmtId="0" fontId="12" fillId="0" borderId="0" xfId="61" applyFont="1" applyProtection="1">
      <alignment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Alignment="1" applyProtection="1">
      <alignment horizontal="left" vertical="center" wrapText="1"/>
      <protection/>
    </xf>
    <xf numFmtId="0" fontId="11" fillId="0" borderId="0" xfId="58" applyFont="1" applyAlignment="1" applyProtection="1">
      <alignment horizontal="center" vertical="center"/>
      <protection/>
    </xf>
    <xf numFmtId="49" fontId="11" fillId="0" borderId="0" xfId="58" applyNumberFormat="1" applyFont="1" applyAlignment="1" applyProtection="1">
      <alignment horizontal="center" vertical="center"/>
      <protection/>
    </xf>
    <xf numFmtId="1" fontId="11" fillId="0" borderId="0" xfId="58" applyNumberFormat="1" applyFont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justify"/>
      <protection/>
    </xf>
    <xf numFmtId="1" fontId="11" fillId="0" borderId="0" xfId="61" applyNumberFormat="1" applyFont="1" applyBorder="1" applyAlignment="1" applyProtection="1">
      <alignment vertical="justify" wrapText="1"/>
      <protection/>
    </xf>
    <xf numFmtId="0" fontId="11" fillId="0" borderId="0" xfId="58" applyFont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left" vertical="center" wrapText="1"/>
      <protection/>
    </xf>
    <xf numFmtId="1" fontId="12" fillId="0" borderId="0" xfId="58" applyNumberFormat="1" applyFont="1" applyAlignment="1" applyProtection="1">
      <alignment horizontal="left" vertical="center" wrapText="1"/>
      <protection/>
    </xf>
    <xf numFmtId="0" fontId="11" fillId="0" borderId="0" xfId="58" applyFont="1" applyProtection="1">
      <alignment/>
      <protection/>
    </xf>
    <xf numFmtId="0" fontId="11" fillId="0" borderId="0" xfId="61" applyFont="1" applyAlignment="1" applyProtection="1">
      <alignment vertical="justify"/>
      <protection/>
    </xf>
    <xf numFmtId="0" fontId="10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/>
      <protection/>
    </xf>
    <xf numFmtId="49" fontId="11" fillId="0" borderId="0" xfId="61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73" fontId="11" fillId="0" borderId="0" xfId="63" applyNumberFormat="1" applyFont="1" applyBorder="1" applyAlignment="1" applyProtection="1">
      <alignment horizontal="left" vertical="top"/>
      <protection/>
    </xf>
    <xf numFmtId="0" fontId="6" fillId="0" borderId="0" xfId="60" applyFont="1" applyAlignment="1">
      <alignment horizontal="left" vertical="center" wrapText="1"/>
      <protection/>
    </xf>
    <xf numFmtId="49" fontId="6" fillId="0" borderId="0" xfId="60" applyNumberFormat="1" applyFont="1" applyAlignment="1">
      <alignment horizontal="left" vertical="center" wrapText="1"/>
      <protection/>
    </xf>
    <xf numFmtId="0" fontId="6" fillId="0" borderId="0" xfId="62" applyFont="1">
      <alignment/>
      <protection/>
    </xf>
    <xf numFmtId="0" fontId="6" fillId="0" borderId="0" xfId="61" applyNumberFormat="1" applyFont="1" applyAlignment="1">
      <alignment horizontal="center"/>
      <protection/>
    </xf>
    <xf numFmtId="0" fontId="6" fillId="0" borderId="0" xfId="61" applyFont="1" applyAlignment="1" applyProtection="1">
      <alignment horizontal="center"/>
      <protection locked="0"/>
    </xf>
    <xf numFmtId="0" fontId="6" fillId="0" borderId="0" xfId="61" applyFont="1" applyAlignment="1">
      <alignment horizontal="center"/>
      <protection/>
    </xf>
    <xf numFmtId="0" fontId="6" fillId="0" borderId="0" xfId="62" applyFont="1" applyAlignment="1">
      <alignment/>
      <protection/>
    </xf>
    <xf numFmtId="0" fontId="5" fillId="0" borderId="0" xfId="62" applyFont="1" applyBorder="1">
      <alignment/>
      <protection/>
    </xf>
    <xf numFmtId="0" fontId="5" fillId="0" borderId="0" xfId="62" applyFont="1">
      <alignment/>
      <protection/>
    </xf>
    <xf numFmtId="0" fontId="6" fillId="0" borderId="0" xfId="62" applyFont="1" applyProtection="1">
      <alignment/>
      <protection/>
    </xf>
    <xf numFmtId="0" fontId="6" fillId="0" borderId="0" xfId="60" applyFont="1">
      <alignment/>
      <protection/>
    </xf>
    <xf numFmtId="49" fontId="6" fillId="0" borderId="0" xfId="60" applyNumberFormat="1" applyFont="1">
      <alignment/>
      <protection/>
    </xf>
    <xf numFmtId="49" fontId="6" fillId="0" borderId="0" xfId="62" applyNumberFormat="1" applyFont="1">
      <alignment/>
      <protection/>
    </xf>
    <xf numFmtId="0" fontId="11" fillId="0" borderId="0" xfId="62" applyFont="1" applyBorder="1" applyProtection="1">
      <alignment/>
      <protection/>
    </xf>
    <xf numFmtId="0" fontId="12" fillId="0" borderId="0" xfId="62" applyFont="1" applyBorder="1" applyProtection="1">
      <alignment/>
      <protection/>
    </xf>
    <xf numFmtId="1" fontId="12" fillId="0" borderId="0" xfId="62" applyNumberFormat="1" applyFont="1" applyBorder="1" applyProtection="1">
      <alignment/>
      <protection/>
    </xf>
    <xf numFmtId="1" fontId="12" fillId="0" borderId="0" xfId="62" applyNumberFormat="1" applyFont="1" applyProtection="1">
      <alignment/>
      <protection locked="0"/>
    </xf>
    <xf numFmtId="49" fontId="12" fillId="0" borderId="0" xfId="62" applyNumberFormat="1" applyFont="1" applyProtection="1">
      <alignment/>
      <protection/>
    </xf>
    <xf numFmtId="1" fontId="12" fillId="0" borderId="0" xfId="62" applyNumberFormat="1" applyFont="1" applyProtection="1">
      <alignment/>
      <protection/>
    </xf>
    <xf numFmtId="0" fontId="10" fillId="0" borderId="0" xfId="63" applyFont="1" applyAlignment="1" applyProtection="1">
      <alignment vertical="top"/>
      <protection/>
    </xf>
    <xf numFmtId="0" fontId="10" fillId="0" borderId="0" xfId="63" applyFont="1" applyAlignment="1" applyProtection="1">
      <alignment vertical="top" wrapText="1"/>
      <protection/>
    </xf>
    <xf numFmtId="0" fontId="11" fillId="0" borderId="0" xfId="62" applyFont="1" applyAlignment="1">
      <alignment horizontal="center"/>
      <protection/>
    </xf>
    <xf numFmtId="0" fontId="12" fillId="0" borderId="0" xfId="62" applyFont="1" applyAlignment="1" applyProtection="1">
      <alignment/>
      <protection/>
    </xf>
    <xf numFmtId="0" fontId="12" fillId="0" borderId="0" xfId="62" applyFont="1" applyAlignment="1">
      <alignment/>
      <protection/>
    </xf>
    <xf numFmtId="0" fontId="12" fillId="0" borderId="0" xfId="62" applyFont="1" applyAlignment="1" applyProtection="1">
      <alignment/>
      <protection locked="0"/>
    </xf>
    <xf numFmtId="0" fontId="11" fillId="0" borderId="0" xfId="66" applyFont="1">
      <alignment/>
      <protection/>
    </xf>
    <xf numFmtId="0" fontId="11" fillId="0" borderId="0" xfId="66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66" applyFont="1" applyAlignment="1" applyProtection="1">
      <alignment wrapText="1"/>
      <protection locked="0"/>
    </xf>
    <xf numFmtId="49" fontId="12" fillId="0" borderId="0" xfId="66" applyNumberFormat="1" applyFont="1" applyAlignment="1" applyProtection="1">
      <alignment horizontal="center" wrapText="1"/>
      <protection locked="0"/>
    </xf>
    <xf numFmtId="0" fontId="12" fillId="0" borderId="0" xfId="66" applyFont="1" applyProtection="1">
      <alignment/>
      <protection locked="0"/>
    </xf>
    <xf numFmtId="0" fontId="12" fillId="0" borderId="0" xfId="66" applyFont="1" applyAlignment="1">
      <alignment wrapText="1"/>
      <protection/>
    </xf>
    <xf numFmtId="49" fontId="12" fillId="0" borderId="0" xfId="66" applyNumberFormat="1" applyFont="1" applyAlignment="1">
      <alignment horizontal="center" wrapText="1"/>
      <protection/>
    </xf>
    <xf numFmtId="0" fontId="10" fillId="0" borderId="0" xfId="63" applyFont="1" applyFill="1" applyAlignment="1" applyProtection="1">
      <alignment vertical="top"/>
      <protection/>
    </xf>
    <xf numFmtId="0" fontId="10" fillId="0" borderId="0" xfId="63" applyFont="1" applyFill="1" applyAlignment="1" applyProtection="1">
      <alignment horizontal="right" vertical="top" wrapText="1"/>
      <protection/>
    </xf>
    <xf numFmtId="0" fontId="12" fillId="0" borderId="0" xfId="64" applyFont="1" applyFill="1" applyAlignment="1" applyProtection="1">
      <alignment wrapText="1"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0" fontId="6" fillId="0" borderId="0" xfId="65" applyFont="1" applyAlignment="1" applyProtection="1">
      <alignment horizontal="left" wrapText="1"/>
      <protection/>
    </xf>
    <xf numFmtId="0" fontId="11" fillId="0" borderId="0" xfId="65" applyFont="1" applyAlignment="1" applyProtection="1">
      <alignment horizontal="right"/>
      <protection/>
    </xf>
    <xf numFmtId="0" fontId="12" fillId="0" borderId="10" xfId="65" applyFont="1" applyBorder="1" applyProtection="1">
      <alignment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1" fontId="12" fillId="17" borderId="10" xfId="65" applyNumberFormat="1" applyFont="1" applyFill="1" applyBorder="1" applyProtection="1">
      <alignment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2" fillId="0" borderId="10" xfId="65" applyNumberFormat="1" applyFont="1" applyBorder="1" applyProtection="1">
      <alignment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2" fillId="18" borderId="10" xfId="65" applyNumberFormat="1" applyFont="1" applyFill="1" applyBorder="1" applyProtection="1">
      <alignment/>
      <protection locked="0"/>
    </xf>
    <xf numFmtId="0" fontId="13" fillId="0" borderId="10" xfId="65" applyFont="1" applyBorder="1" applyAlignment="1" applyProtection="1">
      <alignment horizontal="left" vertical="center" wrapText="1"/>
      <protection/>
    </xf>
    <xf numFmtId="0" fontId="12" fillId="0" borderId="10" xfId="65" applyFont="1" applyBorder="1" applyAlignment="1" applyProtection="1">
      <alignment horizontal="centerContinuous" wrapText="1"/>
      <protection/>
    </xf>
    <xf numFmtId="49" fontId="11" fillId="0" borderId="10" xfId="65" applyNumberFormat="1" applyFont="1" applyBorder="1" applyAlignment="1" applyProtection="1">
      <alignment horizontal="centerContinuous" wrapText="1"/>
      <protection/>
    </xf>
    <xf numFmtId="3" fontId="12" fillId="0" borderId="10" xfId="65" applyNumberFormat="1" applyFont="1" applyFill="1" applyBorder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2" fillId="0" borderId="0" xfId="65" applyNumberFormat="1" applyFont="1" applyProtection="1">
      <alignment/>
      <protection locked="0"/>
    </xf>
    <xf numFmtId="0" fontId="12" fillId="0" borderId="0" xfId="65" applyFont="1" applyBorder="1" applyAlignment="1">
      <alignment wrapText="1"/>
      <protection/>
    </xf>
    <xf numFmtId="1" fontId="12" fillId="0" borderId="0" xfId="65" applyNumberFormat="1" applyFont="1" applyBorder="1">
      <alignment/>
      <protection/>
    </xf>
    <xf numFmtId="1" fontId="12" fillId="0" borderId="0" xfId="65" applyNumberFormat="1" applyFont="1">
      <alignment/>
      <protection/>
    </xf>
    <xf numFmtId="0" fontId="12" fillId="0" borderId="0" xfId="65" applyFont="1" applyBorder="1">
      <alignment/>
      <protection/>
    </xf>
    <xf numFmtId="0" fontId="12" fillId="0" borderId="0" xfId="65" applyFont="1" applyAlignment="1">
      <alignment wrapText="1"/>
      <protection/>
    </xf>
    <xf numFmtId="0" fontId="10" fillId="0" borderId="0" xfId="63" applyFont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right" vertical="top"/>
      <protection locked="0"/>
    </xf>
    <xf numFmtId="49" fontId="21" fillId="0" borderId="10" xfId="65" applyNumberFormat="1" applyFont="1" applyBorder="1" applyAlignment="1" applyProtection="1">
      <alignment horizontal="centerContinuous" wrapText="1"/>
      <protection/>
    </xf>
    <xf numFmtId="1" fontId="12" fillId="7" borderId="10" xfId="61" applyNumberFormat="1" applyFont="1" applyFill="1" applyBorder="1" applyAlignment="1" applyProtection="1">
      <alignment vertical="center" wrapText="1"/>
      <protection locked="0"/>
    </xf>
    <xf numFmtId="0" fontId="22" fillId="0" borderId="0" xfId="62" applyFont="1" applyProtection="1">
      <alignment/>
      <protection/>
    </xf>
    <xf numFmtId="0" fontId="22" fillId="0" borderId="0" xfId="62" applyFont="1">
      <alignment/>
      <protection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vertical="top" wrapText="1"/>
    </xf>
    <xf numFmtId="0" fontId="10" fillId="0" borderId="19" xfId="63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65" applyNumberFormat="1" applyFont="1" applyBorder="1" applyAlignment="1" applyProtection="1">
      <alignment horizontal="left"/>
      <protection locked="0"/>
    </xf>
    <xf numFmtId="0" fontId="11" fillId="0" borderId="0" xfId="63" applyFont="1" applyBorder="1" applyAlignment="1" applyProtection="1">
      <alignment horizontal="left" vertical="top" wrapText="1"/>
      <protection/>
    </xf>
    <xf numFmtId="172" fontId="12" fillId="0" borderId="32" xfId="63" applyNumberFormat="1" applyFont="1" applyBorder="1" applyAlignment="1" applyProtection="1">
      <alignment horizontal="left" vertical="top" wrapText="1"/>
      <protection/>
    </xf>
    <xf numFmtId="0" fontId="6" fillId="0" borderId="0" xfId="65" applyFont="1" applyAlignment="1" applyProtection="1">
      <alignment horizontal="left" wrapText="1"/>
      <protection/>
    </xf>
    <xf numFmtId="0" fontId="11" fillId="0" borderId="0" xfId="65" applyFont="1" applyBorder="1" applyAlignment="1" applyProtection="1">
      <alignment horizontal="left" wrapText="1"/>
      <protection/>
    </xf>
    <xf numFmtId="0" fontId="12" fillId="0" borderId="0" xfId="64" applyFont="1" applyFill="1" applyAlignment="1" applyProtection="1">
      <alignment horizontal="center" wrapText="1"/>
      <protection locked="0"/>
    </xf>
    <xf numFmtId="0" fontId="11" fillId="0" borderId="0" xfId="66" applyFont="1" applyAlignment="1">
      <alignment horizontal="center" wrapText="1"/>
      <protection/>
    </xf>
    <xf numFmtId="0" fontId="11" fillId="0" borderId="0" xfId="66" applyFont="1" applyBorder="1" applyAlignment="1" applyProtection="1">
      <alignment horizontal="left"/>
      <protection locked="0"/>
    </xf>
    <xf numFmtId="0" fontId="11" fillId="0" borderId="0" xfId="63" applyNumberFormat="1" applyFont="1" applyBorder="1" applyAlignment="1" applyProtection="1">
      <alignment horizontal="left" vertical="top" wrapText="1"/>
      <protection/>
    </xf>
    <xf numFmtId="0" fontId="11" fillId="0" borderId="0" xfId="66" applyFont="1" applyBorder="1" applyAlignment="1" applyProtection="1">
      <alignment horizontal="left" vertical="center" wrapText="1"/>
      <protection locked="0"/>
    </xf>
    <xf numFmtId="0" fontId="10" fillId="0" borderId="0" xfId="66" applyFont="1" applyAlignment="1" applyProtection="1">
      <alignment horizontal="left"/>
      <protection/>
    </xf>
    <xf numFmtId="0" fontId="10" fillId="0" borderId="0" xfId="66" applyFont="1" applyAlignment="1" applyProtection="1">
      <alignment horizontal="right"/>
      <protection/>
    </xf>
    <xf numFmtId="173" fontId="11" fillId="0" borderId="32" xfId="63" applyNumberFormat="1" applyFont="1" applyBorder="1" applyAlignment="1" applyProtection="1">
      <alignment horizontal="left" vertical="top" wrapText="1"/>
      <protection/>
    </xf>
    <xf numFmtId="0" fontId="12" fillId="0" borderId="0" xfId="61" applyFont="1" applyAlignment="1" applyProtection="1">
      <alignment horizontal="center"/>
      <protection locked="0"/>
    </xf>
    <xf numFmtId="0" fontId="11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1" fillId="0" borderId="13" xfId="61" applyFont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5" fillId="0" borderId="0" xfId="61" applyFont="1" applyAlignment="1" applyProtection="1">
      <alignment horizontal="left"/>
      <protection/>
    </xf>
    <xf numFmtId="0" fontId="12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73" fontId="11" fillId="0" borderId="0" xfId="61" applyNumberFormat="1" applyFont="1" applyBorder="1" applyAlignment="1" applyProtection="1">
      <alignment horizontal="left" vertical="justify" wrapText="1"/>
      <protection/>
    </xf>
    <xf numFmtId="0" fontId="12" fillId="0" borderId="0" xfId="61" applyFont="1" applyBorder="1" applyAlignment="1" applyProtection="1">
      <alignment horizontal="right" vertical="justify" wrapText="1"/>
      <protection/>
    </xf>
    <xf numFmtId="0" fontId="11" fillId="0" borderId="18" xfId="61" applyFont="1" applyBorder="1" applyAlignment="1" applyProtection="1">
      <alignment horizontal="center" vertical="center" wrapText="1"/>
      <protection/>
    </xf>
    <xf numFmtId="0" fontId="11" fillId="0" borderId="24" xfId="61" applyFont="1" applyBorder="1" applyAlignment="1" applyProtection="1">
      <alignment horizontal="center" vertical="center" wrapText="1"/>
      <protection/>
    </xf>
    <xf numFmtId="0" fontId="11" fillId="0" borderId="23" xfId="61" applyFont="1" applyBorder="1" applyAlignment="1" applyProtection="1">
      <alignment horizontal="center" vertical="center" wrapText="1"/>
      <protection/>
    </xf>
    <xf numFmtId="0" fontId="11" fillId="0" borderId="25" xfId="61" applyFont="1" applyBorder="1" applyAlignment="1" applyProtection="1">
      <alignment horizontal="center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" vertical="center" wrapText="1"/>
      <protection/>
    </xf>
    <xf numFmtId="173" fontId="11" fillId="0" borderId="0" xfId="61" applyNumberFormat="1" applyFont="1" applyBorder="1" applyAlignment="1" applyProtection="1">
      <alignment horizontal="center" vertical="justify" wrapText="1"/>
      <protection/>
    </xf>
    <xf numFmtId="173" fontId="6" fillId="0" borderId="0" xfId="0" applyNumberFormat="1" applyFont="1" applyAlignment="1" applyProtection="1">
      <alignment/>
      <protection/>
    </xf>
    <xf numFmtId="1" fontId="11" fillId="0" borderId="0" xfId="61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61" applyNumberFormat="1" applyFont="1" applyAlignment="1" applyProtection="1">
      <alignment horizontal="left" vertical="justify"/>
      <protection/>
    </xf>
    <xf numFmtId="173" fontId="11" fillId="0" borderId="0" xfId="61" applyNumberFormat="1" applyFont="1" applyBorder="1" applyAlignment="1" applyProtection="1">
      <alignment horizontal="left" vertical="justify"/>
      <protection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" vertical="center" wrapText="1"/>
      <protection locked="0"/>
    </xf>
    <xf numFmtId="0" fontId="10" fillId="0" borderId="0" xfId="63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61" applyFont="1" applyAlignment="1" applyProtection="1">
      <alignment horizontal="right"/>
      <protection/>
    </xf>
    <xf numFmtId="0" fontId="5" fillId="0" borderId="0" xfId="60" applyNumberFormat="1" applyFont="1" applyAlignment="1" applyProtection="1">
      <alignment horizontal="left" vertical="center" wrapText="1"/>
      <protection locked="0"/>
    </xf>
    <xf numFmtId="173" fontId="5" fillId="0" borderId="0" xfId="61" applyNumberFormat="1" applyFont="1" applyAlignment="1" applyProtection="1">
      <alignment horizontal="left" vertical="justify"/>
      <protection locked="0"/>
    </xf>
    <xf numFmtId="0" fontId="5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46">
      <selection activeCell="C19" sqref="C19:C2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76"/>
      <c r="C3" s="576"/>
      <c r="D3" s="576"/>
      <c r="E3" s="462" t="s">
        <v>865</v>
      </c>
      <c r="F3" s="217" t="s">
        <v>2</v>
      </c>
      <c r="G3" s="172"/>
      <c r="H3" s="461">
        <v>131397743</v>
      </c>
    </row>
    <row r="4" spans="1:8" ht="15">
      <c r="A4" s="581" t="s">
        <v>3</v>
      </c>
      <c r="B4" s="582"/>
      <c r="C4" s="582"/>
      <c r="D4" s="582"/>
      <c r="E4" s="504" t="s">
        <v>864</v>
      </c>
      <c r="F4" s="577" t="s">
        <v>4</v>
      </c>
      <c r="G4" s="578"/>
      <c r="H4" s="461" t="s">
        <v>159</v>
      </c>
    </row>
    <row r="5" spans="1:8" ht="15">
      <c r="A5" s="581" t="s">
        <v>860</v>
      </c>
      <c r="B5" s="576"/>
      <c r="C5" s="576"/>
      <c r="D5" s="576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5177</v>
      </c>
      <c r="D11" s="151">
        <v>5074</v>
      </c>
      <c r="E11" s="237" t="s">
        <v>22</v>
      </c>
      <c r="F11" s="242" t="s">
        <v>23</v>
      </c>
      <c r="G11" s="152">
        <v>6011</v>
      </c>
      <c r="H11" s="152">
        <v>6011</v>
      </c>
    </row>
    <row r="12" spans="1:8" ht="15">
      <c r="A12" s="235" t="s">
        <v>24</v>
      </c>
      <c r="B12" s="241" t="s">
        <v>25</v>
      </c>
      <c r="C12" s="151">
        <v>403</v>
      </c>
      <c r="D12" s="151">
        <v>422</v>
      </c>
      <c r="E12" s="237" t="s">
        <v>26</v>
      </c>
      <c r="F12" s="242" t="s">
        <v>27</v>
      </c>
      <c r="G12" s="153">
        <v>6011</v>
      </c>
      <c r="H12" s="153">
        <v>6011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134</v>
      </c>
      <c r="D15" s="151">
        <v>173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32</v>
      </c>
      <c r="D16" s="151">
        <v>50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7073</v>
      </c>
      <c r="D17" s="151">
        <v>7052</v>
      </c>
      <c r="E17" s="243" t="s">
        <v>46</v>
      </c>
      <c r="F17" s="245" t="s">
        <v>47</v>
      </c>
      <c r="G17" s="154">
        <f>G11+G14+G15+G16</f>
        <v>6011</v>
      </c>
      <c r="H17" s="154">
        <f>H11+H14+H15+H16</f>
        <v>6011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314</v>
      </c>
      <c r="D18" s="151">
        <v>382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13133</v>
      </c>
      <c r="D19" s="155">
        <f>SUM(D11:D18)</f>
        <v>13153</v>
      </c>
      <c r="E19" s="237" t="s">
        <v>53</v>
      </c>
      <c r="F19" s="242" t="s">
        <v>54</v>
      </c>
      <c r="G19" s="152">
        <v>7651</v>
      </c>
      <c r="H19" s="152">
        <v>7651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36143</v>
      </c>
      <c r="D20" s="151">
        <v>37986</v>
      </c>
      <c r="E20" s="237" t="s">
        <v>57</v>
      </c>
      <c r="F20" s="242" t="s">
        <v>58</v>
      </c>
      <c r="G20" s="158">
        <v>5267</v>
      </c>
      <c r="H20" s="158">
        <v>5164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</v>
      </c>
      <c r="H21" s="156">
        <f>SUM(H22:H24)</f>
        <v>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</v>
      </c>
      <c r="H22" s="152">
        <v>1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10</v>
      </c>
      <c r="D24" s="151">
        <v>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12919</v>
      </c>
      <c r="H25" s="154">
        <f>H19+H20+H21</f>
        <v>12816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</v>
      </c>
      <c r="D27" s="155">
        <f>SUM(D23:D26)</f>
        <v>4</v>
      </c>
      <c r="E27" s="253" t="s">
        <v>83</v>
      </c>
      <c r="F27" s="242" t="s">
        <v>84</v>
      </c>
      <c r="G27" s="154">
        <f>SUM(G28:G30)</f>
        <v>-14521</v>
      </c>
      <c r="H27" s="154">
        <f>SUM(H28:H30)</f>
        <v>-9298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9216</v>
      </c>
      <c r="H28" s="152">
        <v>9822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-23737</v>
      </c>
      <c r="H29" s="316">
        <v>-19120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-1374</v>
      </c>
      <c r="H32" s="316">
        <v>-5187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-15895</v>
      </c>
      <c r="H33" s="154">
        <f>H27+H31+H32</f>
        <v>-14485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3035</v>
      </c>
      <c r="H36" s="154">
        <f>H25+H17+H33</f>
        <v>4342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212</v>
      </c>
      <c r="H44" s="152">
        <v>3087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4890</v>
      </c>
      <c r="H47" s="152">
        <v>5867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3333</v>
      </c>
      <c r="H48" s="152">
        <v>3891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8435</v>
      </c>
      <c r="H49" s="154">
        <f>SUM(H43:H48)</f>
        <v>12845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1785</v>
      </c>
      <c r="D53" s="151">
        <v>2137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21</v>
      </c>
      <c r="D54" s="151">
        <v>21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51092</v>
      </c>
      <c r="D55" s="155">
        <f>D19+D20+D21+D27+D32+D45+D51+D53+D54</f>
        <v>53301</v>
      </c>
      <c r="E55" s="237" t="s">
        <v>172</v>
      </c>
      <c r="F55" s="261" t="s">
        <v>173</v>
      </c>
      <c r="G55" s="154">
        <f>G49+G51+G52+G53+G54</f>
        <v>8435</v>
      </c>
      <c r="H55" s="154">
        <f>H49+H51+H52+H53+H54</f>
        <v>12845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716</v>
      </c>
      <c r="D58" s="151">
        <v>676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22913</v>
      </c>
      <c r="H59" s="152">
        <v>23086</v>
      </c>
      <c r="M59" s="157"/>
    </row>
    <row r="60" spans="1:8" ht="15">
      <c r="A60" s="235" t="s">
        <v>183</v>
      </c>
      <c r="B60" s="241" t="s">
        <v>184</v>
      </c>
      <c r="C60" s="151">
        <v>298</v>
      </c>
      <c r="D60" s="151">
        <v>301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1062</v>
      </c>
      <c r="D61" s="151">
        <v>1070</v>
      </c>
      <c r="E61" s="243" t="s">
        <v>189</v>
      </c>
      <c r="F61" s="272" t="s">
        <v>190</v>
      </c>
      <c r="G61" s="154">
        <f>SUM(G62:G68)</f>
        <v>14266</v>
      </c>
      <c r="H61" s="154">
        <f>SUM(H62:H68)</f>
        <v>14202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2076</v>
      </c>
      <c r="D64" s="155">
        <f>SUM(D58:D63)</f>
        <v>2047</v>
      </c>
      <c r="E64" s="237" t="s">
        <v>200</v>
      </c>
      <c r="F64" s="242" t="s">
        <v>201</v>
      </c>
      <c r="G64" s="152">
        <v>4851</v>
      </c>
      <c r="H64" s="152">
        <v>4628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9003</v>
      </c>
      <c r="H65" s="152">
        <v>8875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82</v>
      </c>
      <c r="H66" s="152">
        <v>46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66</v>
      </c>
      <c r="H67" s="152">
        <v>29</v>
      </c>
    </row>
    <row r="68" spans="1:8" ht="15">
      <c r="A68" s="235" t="s">
        <v>211</v>
      </c>
      <c r="B68" s="241" t="s">
        <v>212</v>
      </c>
      <c r="C68" s="151">
        <v>4127</v>
      </c>
      <c r="D68" s="151">
        <v>596</v>
      </c>
      <c r="E68" s="237" t="s">
        <v>213</v>
      </c>
      <c r="F68" s="242" t="s">
        <v>214</v>
      </c>
      <c r="G68" s="152">
        <v>264</v>
      </c>
      <c r="H68" s="152">
        <v>624</v>
      </c>
    </row>
    <row r="69" spans="1:8" ht="15">
      <c r="A69" s="235" t="s">
        <v>215</v>
      </c>
      <c r="B69" s="241" t="s">
        <v>216</v>
      </c>
      <c r="C69" s="151">
        <v>224</v>
      </c>
      <c r="D69" s="151">
        <v>218</v>
      </c>
      <c r="E69" s="251" t="s">
        <v>78</v>
      </c>
      <c r="F69" s="242" t="s">
        <v>217</v>
      </c>
      <c r="G69" s="152">
        <v>10574</v>
      </c>
      <c r="H69" s="152">
        <v>4884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47753</v>
      </c>
      <c r="H71" s="161">
        <f>H59+H60+H61+H69+H70</f>
        <v>42172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15</v>
      </c>
      <c r="D72" s="151">
        <v>22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369</v>
      </c>
      <c r="D73" s="151">
        <v>351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793</v>
      </c>
      <c r="D74" s="151">
        <v>542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5528</v>
      </c>
      <c r="D75" s="155">
        <f>SUM(D67:D74)</f>
        <v>1729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47753</v>
      </c>
      <c r="H79" s="162">
        <f>H71+H74+H75+H76</f>
        <v>42172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16</v>
      </c>
      <c r="D87" s="151">
        <v>40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65</v>
      </c>
      <c r="D89" s="151">
        <v>105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81</v>
      </c>
      <c r="D91" s="155">
        <f>SUM(D87:D90)</f>
        <v>145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446</v>
      </c>
      <c r="D92" s="151">
        <v>2137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8131</v>
      </c>
      <c r="D93" s="155">
        <f>D64+D75+D84+D91+D92</f>
        <v>6058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59223</v>
      </c>
      <c r="D94" s="164">
        <f>D93+D55</f>
        <v>59359</v>
      </c>
      <c r="E94" s="449" t="s">
        <v>270</v>
      </c>
      <c r="F94" s="289" t="s">
        <v>271</v>
      </c>
      <c r="G94" s="165">
        <f>G36+G39+G55+G79</f>
        <v>59223</v>
      </c>
      <c r="H94" s="165">
        <f>H36+H39+H55+H79</f>
        <v>59359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79" t="s">
        <v>861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866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A54" sqref="A5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"ИНТЕРКАПИТАЛ ПРОПЪРТИ ДИВЕЛОПМЪНТ" АДСИЦ</v>
      </c>
      <c r="C2" s="585"/>
      <c r="D2" s="585"/>
      <c r="E2" s="585"/>
      <c r="F2" s="587" t="s">
        <v>2</v>
      </c>
      <c r="G2" s="587"/>
      <c r="H2" s="526">
        <f>'справка №1-БАЛАНС'!H3</f>
        <v>131397743</v>
      </c>
    </row>
    <row r="3" spans="1:8" ht="15">
      <c r="A3" s="467" t="s">
        <v>274</v>
      </c>
      <c r="B3" s="585" t="str">
        <f>'справка №1-БАЛАНС'!E4</f>
        <v>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01,01,2014-31,12,2014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387</v>
      </c>
      <c r="D9" s="46">
        <v>439</v>
      </c>
      <c r="E9" s="298" t="s">
        <v>284</v>
      </c>
      <c r="F9" s="549" t="s">
        <v>285</v>
      </c>
      <c r="G9" s="550">
        <v>306</v>
      </c>
      <c r="H9" s="550">
        <v>369</v>
      </c>
    </row>
    <row r="10" spans="1:8" ht="12">
      <c r="A10" s="298" t="s">
        <v>286</v>
      </c>
      <c r="B10" s="299" t="s">
        <v>287</v>
      </c>
      <c r="C10" s="46">
        <v>745</v>
      </c>
      <c r="D10" s="46">
        <v>814</v>
      </c>
      <c r="E10" s="298" t="s">
        <v>288</v>
      </c>
      <c r="F10" s="549" t="s">
        <v>289</v>
      </c>
      <c r="G10" s="550">
        <v>494</v>
      </c>
      <c r="H10" s="550">
        <v>1624</v>
      </c>
    </row>
    <row r="11" spans="1:8" ht="12">
      <c r="A11" s="298" t="s">
        <v>290</v>
      </c>
      <c r="B11" s="299" t="s">
        <v>291</v>
      </c>
      <c r="C11" s="46">
        <v>152</v>
      </c>
      <c r="D11" s="46">
        <v>197</v>
      </c>
      <c r="E11" s="300" t="s">
        <v>292</v>
      </c>
      <c r="F11" s="549" t="s">
        <v>293</v>
      </c>
      <c r="G11" s="550">
        <v>1002</v>
      </c>
      <c r="H11" s="550">
        <v>1178</v>
      </c>
    </row>
    <row r="12" spans="1:8" ht="12">
      <c r="A12" s="298" t="s">
        <v>294</v>
      </c>
      <c r="B12" s="299" t="s">
        <v>295</v>
      </c>
      <c r="C12" s="46">
        <v>301</v>
      </c>
      <c r="D12" s="46">
        <v>423</v>
      </c>
      <c r="E12" s="300" t="s">
        <v>78</v>
      </c>
      <c r="F12" s="549" t="s">
        <v>296</v>
      </c>
      <c r="G12" s="550">
        <v>111</v>
      </c>
      <c r="H12" s="550">
        <v>5700</v>
      </c>
    </row>
    <row r="13" spans="1:18" ht="12">
      <c r="A13" s="298" t="s">
        <v>297</v>
      </c>
      <c r="B13" s="299" t="s">
        <v>298</v>
      </c>
      <c r="C13" s="46">
        <v>48</v>
      </c>
      <c r="D13" s="46">
        <v>67</v>
      </c>
      <c r="E13" s="301" t="s">
        <v>51</v>
      </c>
      <c r="F13" s="551" t="s">
        <v>299</v>
      </c>
      <c r="G13" s="548">
        <f>SUM(G9:G12)</f>
        <v>1913</v>
      </c>
      <c r="H13" s="548">
        <f>SUM(H9:H12)</f>
        <v>8871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510</v>
      </c>
      <c r="D14" s="46">
        <v>2047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162</v>
      </c>
      <c r="D15" s="47">
        <v>5311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2667</v>
      </c>
      <c r="D16" s="47">
        <v>3115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414</v>
      </c>
      <c r="D17" s="48">
        <v>2897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4972</v>
      </c>
      <c r="D19" s="49">
        <f>SUM(D9:D15)+D16</f>
        <v>12413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2796</v>
      </c>
      <c r="H21" s="550"/>
    </row>
    <row r="22" spans="1:8" ht="24">
      <c r="A22" s="304" t="s">
        <v>323</v>
      </c>
      <c r="B22" s="305" t="s">
        <v>324</v>
      </c>
      <c r="C22" s="46">
        <v>1835</v>
      </c>
      <c r="D22" s="46">
        <v>3229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543</v>
      </c>
      <c r="H23" s="550">
        <v>100</v>
      </c>
    </row>
    <row r="24" spans="1:18" ht="12">
      <c r="A24" s="298" t="s">
        <v>331</v>
      </c>
      <c r="B24" s="305" t="s">
        <v>332</v>
      </c>
      <c r="C24" s="46">
        <v>1</v>
      </c>
      <c r="D24" s="46">
        <v>2</v>
      </c>
      <c r="E24" s="301" t="s">
        <v>103</v>
      </c>
      <c r="F24" s="554" t="s">
        <v>333</v>
      </c>
      <c r="G24" s="548">
        <f>SUM(G19:G23)</f>
        <v>3339</v>
      </c>
      <c r="H24" s="548">
        <f>SUM(H19:H23)</f>
        <v>100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16</v>
      </c>
      <c r="D25" s="46">
        <v>528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1852</v>
      </c>
      <c r="D26" s="49">
        <f>SUM(D22:D25)</f>
        <v>3759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6824</v>
      </c>
      <c r="D28" s="50">
        <f>D26+D19</f>
        <v>16172</v>
      </c>
      <c r="E28" s="127" t="s">
        <v>338</v>
      </c>
      <c r="F28" s="554" t="s">
        <v>339</v>
      </c>
      <c r="G28" s="548">
        <f>G13+G15+G24</f>
        <v>5252</v>
      </c>
      <c r="H28" s="548">
        <f>H13+H15+H24</f>
        <v>8971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1572</v>
      </c>
      <c r="H30" s="53">
        <f>IF((D28-H28)&gt;0,D28-H28,0)</f>
        <v>7201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>
        <v>200</v>
      </c>
      <c r="H32" s="550">
        <v>2014</v>
      </c>
    </row>
    <row r="33" spans="1:18" ht="12">
      <c r="A33" s="128" t="s">
        <v>350</v>
      </c>
      <c r="B33" s="306" t="s">
        <v>351</v>
      </c>
      <c r="C33" s="49">
        <f>C28+C31+C32</f>
        <v>6824</v>
      </c>
      <c r="D33" s="49">
        <f>D28+D31+D32</f>
        <v>16172</v>
      </c>
      <c r="E33" s="127" t="s">
        <v>352</v>
      </c>
      <c r="F33" s="554" t="s">
        <v>353</v>
      </c>
      <c r="G33" s="53">
        <f>G32+G31+G28</f>
        <v>5452</v>
      </c>
      <c r="H33" s="53">
        <f>H32+H31+H28</f>
        <v>10985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1372</v>
      </c>
      <c r="H34" s="548">
        <f>IF((D33-H33)&gt;0,D33-H33,0)</f>
        <v>5187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2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2</v>
      </c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1374</v>
      </c>
      <c r="H39" s="559">
        <f>IF(H34&gt;0,IF(D35+H34&lt;0,0,D35+H34),IF(D34-D35&lt;0,D35-D34,0))</f>
        <v>5187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1374</v>
      </c>
      <c r="H41" s="52">
        <f>IF(D39=0,IF(H39-H40&gt;0,H39-H40+D40,0),IF(D39-D40&lt;0,D40-D39+H40,0))</f>
        <v>5187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6826</v>
      </c>
      <c r="D42" s="53">
        <f>D33+D35+D39</f>
        <v>16172</v>
      </c>
      <c r="E42" s="128" t="s">
        <v>379</v>
      </c>
      <c r="F42" s="129" t="s">
        <v>380</v>
      </c>
      <c r="G42" s="53">
        <f>G39+G33</f>
        <v>6826</v>
      </c>
      <c r="H42" s="53">
        <f>H39+H33</f>
        <v>16172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858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42110</v>
      </c>
      <c r="C48" s="427" t="s">
        <v>381</v>
      </c>
      <c r="D48" s="583" t="s">
        <v>862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4" t="s">
        <v>867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9">
      <selection activeCell="A55" sqref="A5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"ИНТЕРКАПИТАЛ ПРОПЪРТИ ДИВЕЛОПМЪНТ" АДСИЦ</v>
      </c>
      <c r="C4" s="541" t="s">
        <v>2</v>
      </c>
      <c r="D4" s="541">
        <f>'справка №1-БАЛАНС'!H3</f>
        <v>131397743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01,01,2014-31,12,2014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3255</v>
      </c>
      <c r="D10" s="54">
        <v>4654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-1217</v>
      </c>
      <c r="D11" s="54">
        <v>-1393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-249</v>
      </c>
      <c r="D13" s="54">
        <v>-1083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-549</v>
      </c>
      <c r="D14" s="54">
        <v>-558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-16</v>
      </c>
      <c r="D17" s="54">
        <v>-31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-256</v>
      </c>
      <c r="D19" s="54">
        <v>-563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967</v>
      </c>
      <c r="D20" s="55">
        <f>SUM(D10:D19)</f>
        <v>1024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-11</v>
      </c>
      <c r="D22" s="54">
        <v>-4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-11</v>
      </c>
      <c r="D32" s="55">
        <f>SUM(D22:D31)</f>
        <v>-4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v>755</v>
      </c>
      <c r="E36" s="130"/>
      <c r="F36" s="130"/>
    </row>
    <row r="37" spans="1:6" ht="12">
      <c r="A37" s="332" t="s">
        <v>437</v>
      </c>
      <c r="B37" s="333" t="s">
        <v>438</v>
      </c>
      <c r="C37" s="54">
        <v>-720</v>
      </c>
      <c r="D37" s="54">
        <v>-1122</v>
      </c>
      <c r="E37" s="130"/>
      <c r="F37" s="130"/>
    </row>
    <row r="38" spans="1:6" ht="12">
      <c r="A38" s="332" t="s">
        <v>439</v>
      </c>
      <c r="B38" s="333" t="s">
        <v>440</v>
      </c>
      <c r="C38" s="54">
        <v>-20</v>
      </c>
      <c r="D38" s="54">
        <v>-1070</v>
      </c>
      <c r="E38" s="130"/>
      <c r="F38" s="130"/>
    </row>
    <row r="39" spans="1:6" ht="12">
      <c r="A39" s="332" t="s">
        <v>441</v>
      </c>
      <c r="B39" s="333" t="s">
        <v>442</v>
      </c>
      <c r="C39" s="54">
        <v>-280</v>
      </c>
      <c r="D39" s="54">
        <v>-440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-1020</v>
      </c>
      <c r="D42" s="55">
        <f>SUM(D34:D41)</f>
        <v>-1877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-64</v>
      </c>
      <c r="D43" s="55">
        <f>D42+D32+D20</f>
        <v>-857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145</v>
      </c>
      <c r="D44" s="132">
        <v>1002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81</v>
      </c>
      <c r="D45" s="55">
        <f>D44+D43</f>
        <v>145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81</v>
      </c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 t="s">
        <v>862</v>
      </c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780</v>
      </c>
      <c r="C52" s="589" t="s">
        <v>867</v>
      </c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1496062992125984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"ИНТЕРКАПИТАЛ ПРОПЪРТИ ДИВЕЛОПМЪНТ"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131397743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01,01,2014-31,12,2014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6011</v>
      </c>
      <c r="D11" s="58">
        <f>'справка №1-БАЛАНС'!H19</f>
        <v>7651</v>
      </c>
      <c r="E11" s="58">
        <f>'справка №1-БАЛАНС'!H20</f>
        <v>5164</v>
      </c>
      <c r="F11" s="58">
        <f>'справка №1-БАЛАНС'!H22</f>
        <v>1</v>
      </c>
      <c r="G11" s="58">
        <f>'справка №1-БАЛАНС'!H23</f>
        <v>0</v>
      </c>
      <c r="H11" s="60"/>
      <c r="I11" s="58">
        <f>'справка №1-БАЛАНС'!H28+'справка №1-БАЛАНС'!H31</f>
        <v>9822</v>
      </c>
      <c r="J11" s="58">
        <f>'справка №1-БАЛАНС'!H29+'справка №1-БАЛАНС'!H32</f>
        <v>-24307</v>
      </c>
      <c r="K11" s="60"/>
      <c r="L11" s="344">
        <f>SUM(C11:K11)</f>
        <v>4342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-36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-36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>
        <v>-36</v>
      </c>
      <c r="J14" s="60"/>
      <c r="K14" s="60"/>
      <c r="L14" s="344">
        <f t="shared" si="1"/>
        <v>-36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6011</v>
      </c>
      <c r="D15" s="61">
        <f aca="true" t="shared" si="2" ref="D15:M15">D11+D12</f>
        <v>7651</v>
      </c>
      <c r="E15" s="61">
        <f t="shared" si="2"/>
        <v>5164</v>
      </c>
      <c r="F15" s="61">
        <f t="shared" si="2"/>
        <v>1</v>
      </c>
      <c r="G15" s="61">
        <f t="shared" si="2"/>
        <v>0</v>
      </c>
      <c r="H15" s="61">
        <f t="shared" si="2"/>
        <v>0</v>
      </c>
      <c r="I15" s="61">
        <f t="shared" si="2"/>
        <v>9786</v>
      </c>
      <c r="J15" s="61">
        <f t="shared" si="2"/>
        <v>-24307</v>
      </c>
      <c r="K15" s="61">
        <f t="shared" si="2"/>
        <v>0</v>
      </c>
      <c r="L15" s="344">
        <f t="shared" si="1"/>
        <v>4306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-1374</v>
      </c>
      <c r="K16" s="60"/>
      <c r="L16" s="344">
        <f t="shared" si="1"/>
        <v>-1374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103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103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>
        <v>103</v>
      </c>
      <c r="F22" s="185"/>
      <c r="G22" s="185"/>
      <c r="H22" s="185"/>
      <c r="I22" s="185"/>
      <c r="J22" s="185"/>
      <c r="K22" s="185"/>
      <c r="L22" s="344">
        <f t="shared" si="1"/>
        <v>103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6011</v>
      </c>
      <c r="D29" s="59">
        <f aca="true" t="shared" si="6" ref="D29:M29">D17+D20+D21+D24+D28+D27+D15+D16</f>
        <v>7651</v>
      </c>
      <c r="E29" s="59">
        <f t="shared" si="6"/>
        <v>5267</v>
      </c>
      <c r="F29" s="59">
        <f t="shared" si="6"/>
        <v>1</v>
      </c>
      <c r="G29" s="59">
        <f t="shared" si="6"/>
        <v>0</v>
      </c>
      <c r="H29" s="59">
        <f t="shared" si="6"/>
        <v>0</v>
      </c>
      <c r="I29" s="59">
        <f t="shared" si="6"/>
        <v>9786</v>
      </c>
      <c r="J29" s="59">
        <f t="shared" si="6"/>
        <v>-25681</v>
      </c>
      <c r="K29" s="59">
        <f t="shared" si="6"/>
        <v>0</v>
      </c>
      <c r="L29" s="344">
        <f t="shared" si="1"/>
        <v>3035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6011</v>
      </c>
      <c r="D32" s="59">
        <f t="shared" si="7"/>
        <v>7651</v>
      </c>
      <c r="E32" s="59">
        <f t="shared" si="7"/>
        <v>5267</v>
      </c>
      <c r="F32" s="59">
        <f t="shared" si="7"/>
        <v>1</v>
      </c>
      <c r="G32" s="59">
        <f t="shared" si="7"/>
        <v>0</v>
      </c>
      <c r="H32" s="59">
        <f t="shared" si="7"/>
        <v>0</v>
      </c>
      <c r="I32" s="59">
        <f t="shared" si="7"/>
        <v>9786</v>
      </c>
      <c r="J32" s="59">
        <f t="shared" si="7"/>
        <v>-25681</v>
      </c>
      <c r="K32" s="59">
        <f t="shared" si="7"/>
        <v>0</v>
      </c>
      <c r="L32" s="344">
        <f t="shared" si="1"/>
        <v>3035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1" t="s">
        <v>521</v>
      </c>
      <c r="E38" s="591"/>
      <c r="F38" s="591" t="s">
        <v>862</v>
      </c>
      <c r="G38" s="591"/>
      <c r="H38" s="591"/>
      <c r="I38" s="591"/>
      <c r="J38" s="15" t="s">
        <v>854</v>
      </c>
      <c r="K38" s="15"/>
      <c r="L38" s="591" t="s">
        <v>867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5">
      <selection activeCell="D51" sqref="D5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2" t="s">
        <v>383</v>
      </c>
      <c r="B2" s="603"/>
      <c r="C2" s="604" t="str">
        <f>'справка №1-БАЛАНС'!E3</f>
        <v>"ИНТЕРКАПИТАЛ ПРОПЪРТИ ДИВЕЛОПМЪНТ" АДСИЦ</v>
      </c>
      <c r="D2" s="604"/>
      <c r="E2" s="604"/>
      <c r="F2" s="604"/>
      <c r="G2" s="604"/>
      <c r="H2" s="60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131397743</v>
      </c>
      <c r="P2" s="483"/>
      <c r="Q2" s="483"/>
      <c r="R2" s="526"/>
    </row>
    <row r="3" spans="1:18" ht="15">
      <c r="A3" s="602" t="s">
        <v>5</v>
      </c>
      <c r="B3" s="603"/>
      <c r="C3" s="605" t="str">
        <f>'справка №1-БАЛАНС'!E5</f>
        <v>01,01,2014-31,12,2014</v>
      </c>
      <c r="D3" s="605"/>
      <c r="E3" s="605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7" t="s">
        <v>463</v>
      </c>
      <c r="B5" s="608"/>
      <c r="C5" s="611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0" t="s">
        <v>529</v>
      </c>
      <c r="R5" s="600" t="s">
        <v>530</v>
      </c>
    </row>
    <row r="6" spans="1:18" s="100" customFormat="1" ht="48">
      <c r="A6" s="609"/>
      <c r="B6" s="610"/>
      <c r="C6" s="61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1"/>
      <c r="R6" s="601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5074</v>
      </c>
      <c r="E9" s="189"/>
      <c r="F9" s="189"/>
      <c r="G9" s="74">
        <f>D9+E9-F9</f>
        <v>5074</v>
      </c>
      <c r="H9" s="65">
        <v>103</v>
      </c>
      <c r="I9" s="65"/>
      <c r="J9" s="74">
        <f>G9+H9-I9</f>
        <v>5177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5177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503</v>
      </c>
      <c r="E10" s="189"/>
      <c r="F10" s="189"/>
      <c r="G10" s="74">
        <f aca="true" t="shared" si="2" ref="G10:G39">D10+E10-F10</f>
        <v>503</v>
      </c>
      <c r="H10" s="65"/>
      <c r="I10" s="65"/>
      <c r="J10" s="74">
        <f aca="true" t="shared" si="3" ref="J10:J39">G10+H10-I10</f>
        <v>503</v>
      </c>
      <c r="K10" s="65">
        <v>81</v>
      </c>
      <c r="L10" s="65">
        <v>19</v>
      </c>
      <c r="M10" s="65"/>
      <c r="N10" s="74">
        <f aca="true" t="shared" si="4" ref="N10:N39">K10+L10-M10</f>
        <v>100</v>
      </c>
      <c r="O10" s="65"/>
      <c r="P10" s="65"/>
      <c r="Q10" s="74">
        <f t="shared" si="0"/>
        <v>100</v>
      </c>
      <c r="R10" s="74">
        <f t="shared" si="1"/>
        <v>403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307</v>
      </c>
      <c r="E11" s="189">
        <v>8</v>
      </c>
      <c r="F11" s="189"/>
      <c r="G11" s="74">
        <f t="shared" si="2"/>
        <v>315</v>
      </c>
      <c r="H11" s="65"/>
      <c r="I11" s="65"/>
      <c r="J11" s="74">
        <f t="shared" si="3"/>
        <v>315</v>
      </c>
      <c r="K11" s="65">
        <v>307</v>
      </c>
      <c r="L11" s="65">
        <v>8</v>
      </c>
      <c r="M11" s="65"/>
      <c r="N11" s="74">
        <f t="shared" si="4"/>
        <v>315</v>
      </c>
      <c r="O11" s="65"/>
      <c r="P11" s="65"/>
      <c r="Q11" s="74">
        <f t="shared" si="0"/>
        <v>315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546</v>
      </c>
      <c r="E13" s="189"/>
      <c r="F13" s="189">
        <v>2</v>
      </c>
      <c r="G13" s="74">
        <f t="shared" si="2"/>
        <v>544</v>
      </c>
      <c r="H13" s="65"/>
      <c r="I13" s="65"/>
      <c r="J13" s="74">
        <f t="shared" si="3"/>
        <v>544</v>
      </c>
      <c r="K13" s="65">
        <v>373</v>
      </c>
      <c r="L13" s="65">
        <v>37</v>
      </c>
      <c r="M13" s="65"/>
      <c r="N13" s="74">
        <f t="shared" si="4"/>
        <v>410</v>
      </c>
      <c r="O13" s="65"/>
      <c r="P13" s="65"/>
      <c r="Q13" s="74">
        <f t="shared" si="0"/>
        <v>410</v>
      </c>
      <c r="R13" s="74">
        <f t="shared" si="1"/>
        <v>134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94</v>
      </c>
      <c r="E14" s="189"/>
      <c r="F14" s="189"/>
      <c r="G14" s="74">
        <f t="shared" si="2"/>
        <v>94</v>
      </c>
      <c r="H14" s="65"/>
      <c r="I14" s="65"/>
      <c r="J14" s="74">
        <f t="shared" si="3"/>
        <v>94</v>
      </c>
      <c r="K14" s="65">
        <v>44</v>
      </c>
      <c r="L14" s="65">
        <v>18</v>
      </c>
      <c r="M14" s="65"/>
      <c r="N14" s="74">
        <f t="shared" si="4"/>
        <v>62</v>
      </c>
      <c r="O14" s="65"/>
      <c r="P14" s="65"/>
      <c r="Q14" s="74">
        <f t="shared" si="0"/>
        <v>62</v>
      </c>
      <c r="R14" s="74">
        <f t="shared" si="1"/>
        <v>32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>
        <v>7052</v>
      </c>
      <c r="E15" s="457">
        <v>21</v>
      </c>
      <c r="F15" s="457"/>
      <c r="G15" s="74">
        <f t="shared" si="2"/>
        <v>7073</v>
      </c>
      <c r="H15" s="458"/>
      <c r="I15" s="458"/>
      <c r="J15" s="74">
        <f t="shared" si="3"/>
        <v>7073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7073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717</v>
      </c>
      <c r="E16" s="189"/>
      <c r="F16" s="189">
        <v>4</v>
      </c>
      <c r="G16" s="74">
        <f t="shared" si="2"/>
        <v>713</v>
      </c>
      <c r="H16" s="65"/>
      <c r="I16" s="65"/>
      <c r="J16" s="74">
        <f t="shared" si="3"/>
        <v>713</v>
      </c>
      <c r="K16" s="65">
        <v>335</v>
      </c>
      <c r="L16" s="65">
        <v>64</v>
      </c>
      <c r="M16" s="65"/>
      <c r="N16" s="74">
        <f t="shared" si="4"/>
        <v>399</v>
      </c>
      <c r="O16" s="65"/>
      <c r="P16" s="65"/>
      <c r="Q16" s="74">
        <f aca="true" t="shared" si="5" ref="Q16:Q25">N16+O16-P16</f>
        <v>399</v>
      </c>
      <c r="R16" s="74">
        <f aca="true" t="shared" si="6" ref="R16:R25">J16-Q16</f>
        <v>314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14293</v>
      </c>
      <c r="E17" s="194">
        <f>SUM(E9:E16)</f>
        <v>29</v>
      </c>
      <c r="F17" s="194">
        <f>SUM(F9:F16)</f>
        <v>6</v>
      </c>
      <c r="G17" s="74">
        <f t="shared" si="2"/>
        <v>14316</v>
      </c>
      <c r="H17" s="75">
        <f>SUM(H9:H16)</f>
        <v>103</v>
      </c>
      <c r="I17" s="75">
        <f>SUM(I9:I16)</f>
        <v>0</v>
      </c>
      <c r="J17" s="74">
        <f t="shared" si="3"/>
        <v>14419</v>
      </c>
      <c r="K17" s="75">
        <f>SUM(K9:K16)</f>
        <v>1140</v>
      </c>
      <c r="L17" s="75">
        <f>SUM(L9:L16)</f>
        <v>146</v>
      </c>
      <c r="M17" s="75">
        <f>SUM(M9:M16)</f>
        <v>0</v>
      </c>
      <c r="N17" s="74">
        <f t="shared" si="4"/>
        <v>1286</v>
      </c>
      <c r="O17" s="75">
        <f>SUM(O9:O16)</f>
        <v>0</v>
      </c>
      <c r="P17" s="75">
        <f>SUM(P9:P16)</f>
        <v>0</v>
      </c>
      <c r="Q17" s="74">
        <f t="shared" si="5"/>
        <v>1286</v>
      </c>
      <c r="R17" s="74">
        <f t="shared" si="6"/>
        <v>13133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37986</v>
      </c>
      <c r="E18" s="187">
        <v>301</v>
      </c>
      <c r="F18" s="187">
        <v>2144</v>
      </c>
      <c r="G18" s="74">
        <f t="shared" si="2"/>
        <v>36143</v>
      </c>
      <c r="H18" s="63"/>
      <c r="I18" s="63"/>
      <c r="J18" s="74">
        <f t="shared" si="3"/>
        <v>36143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36143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54</v>
      </c>
      <c r="E22" s="189">
        <v>12</v>
      </c>
      <c r="F22" s="189"/>
      <c r="G22" s="74">
        <f t="shared" si="2"/>
        <v>66</v>
      </c>
      <c r="H22" s="65"/>
      <c r="I22" s="65"/>
      <c r="J22" s="74">
        <f t="shared" si="3"/>
        <v>66</v>
      </c>
      <c r="K22" s="65">
        <v>50</v>
      </c>
      <c r="L22" s="65">
        <v>6</v>
      </c>
      <c r="M22" s="65"/>
      <c r="N22" s="74">
        <f t="shared" si="4"/>
        <v>56</v>
      </c>
      <c r="O22" s="65"/>
      <c r="P22" s="65"/>
      <c r="Q22" s="74">
        <f t="shared" si="5"/>
        <v>56</v>
      </c>
      <c r="R22" s="74">
        <f t="shared" si="6"/>
        <v>10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54</v>
      </c>
      <c r="E25" s="190">
        <f aca="true" t="shared" si="7" ref="E25:P25">SUM(E21:E24)</f>
        <v>12</v>
      </c>
      <c r="F25" s="190">
        <f t="shared" si="7"/>
        <v>0</v>
      </c>
      <c r="G25" s="67">
        <f t="shared" si="2"/>
        <v>66</v>
      </c>
      <c r="H25" s="66">
        <f t="shared" si="7"/>
        <v>0</v>
      </c>
      <c r="I25" s="66">
        <f t="shared" si="7"/>
        <v>0</v>
      </c>
      <c r="J25" s="67">
        <f t="shared" si="3"/>
        <v>66</v>
      </c>
      <c r="K25" s="66">
        <f t="shared" si="7"/>
        <v>50</v>
      </c>
      <c r="L25" s="66">
        <f t="shared" si="7"/>
        <v>6</v>
      </c>
      <c r="M25" s="66">
        <f t="shared" si="7"/>
        <v>0</v>
      </c>
      <c r="N25" s="67">
        <f t="shared" si="4"/>
        <v>56</v>
      </c>
      <c r="O25" s="66">
        <f t="shared" si="7"/>
        <v>0</v>
      </c>
      <c r="P25" s="66">
        <f t="shared" si="7"/>
        <v>0</v>
      </c>
      <c r="Q25" s="67">
        <f t="shared" si="5"/>
        <v>56</v>
      </c>
      <c r="R25" s="67">
        <f t="shared" si="6"/>
        <v>10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52333</v>
      </c>
      <c r="E40" s="438">
        <f>E17+E18+E19+E25+E38+E39</f>
        <v>342</v>
      </c>
      <c r="F40" s="438">
        <f aca="true" t="shared" si="13" ref="F40:R40">F17+F18+F19+F25+F38+F39</f>
        <v>2150</v>
      </c>
      <c r="G40" s="438">
        <f t="shared" si="13"/>
        <v>50525</v>
      </c>
      <c r="H40" s="438">
        <f t="shared" si="13"/>
        <v>103</v>
      </c>
      <c r="I40" s="438">
        <f t="shared" si="13"/>
        <v>0</v>
      </c>
      <c r="J40" s="438">
        <f t="shared" si="13"/>
        <v>50628</v>
      </c>
      <c r="K40" s="438">
        <f t="shared" si="13"/>
        <v>1190</v>
      </c>
      <c r="L40" s="438">
        <f t="shared" si="13"/>
        <v>152</v>
      </c>
      <c r="M40" s="438">
        <f t="shared" si="13"/>
        <v>0</v>
      </c>
      <c r="N40" s="438">
        <f t="shared" si="13"/>
        <v>1342</v>
      </c>
      <c r="O40" s="438">
        <f t="shared" si="13"/>
        <v>0</v>
      </c>
      <c r="P40" s="438">
        <f t="shared" si="13"/>
        <v>0</v>
      </c>
      <c r="Q40" s="438">
        <f t="shared" si="13"/>
        <v>1342</v>
      </c>
      <c r="R40" s="438">
        <f t="shared" si="13"/>
        <v>49286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597"/>
      <c r="L44" s="597"/>
      <c r="M44" s="597"/>
      <c r="N44" s="597"/>
      <c r="O44" s="598" t="s">
        <v>866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C5:C6"/>
    <mergeCell ref="J5:J6"/>
    <mergeCell ref="A2:B2"/>
    <mergeCell ref="C2:H2"/>
    <mergeCell ref="A3:B3"/>
    <mergeCell ref="C3:E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0">
      <selection activeCell="A117" sqref="A11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"ИНТЕРКАПИТАЛ ПРОПЪРТИ ДИВЕЛОПМЪНТ" АДСИЦ</v>
      </c>
      <c r="C3" s="620"/>
      <c r="D3" s="526" t="s">
        <v>2</v>
      </c>
      <c r="E3" s="107">
        <f>'справка №1-БАЛАНС'!H3</f>
        <v>131397743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01,01,2014-31,12,2014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1785</v>
      </c>
      <c r="D16" s="119">
        <f>+D17+D18</f>
        <v>0</v>
      </c>
      <c r="E16" s="120">
        <f t="shared" si="0"/>
        <v>1785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>
        <v>1785</v>
      </c>
      <c r="D18" s="108"/>
      <c r="E18" s="120">
        <f t="shared" si="0"/>
        <v>1785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1785</v>
      </c>
      <c r="D19" s="104">
        <f>D11+D15+D16</f>
        <v>0</v>
      </c>
      <c r="E19" s="118">
        <f>E11+E15+E16</f>
        <v>1785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21</v>
      </c>
      <c r="D21" s="108"/>
      <c r="E21" s="120">
        <f t="shared" si="0"/>
        <v>21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4127</v>
      </c>
      <c r="D28" s="108">
        <v>4127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224</v>
      </c>
      <c r="D29" s="108">
        <v>224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15</v>
      </c>
      <c r="D33" s="105">
        <f>SUM(D34:D37)</f>
        <v>15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>
        <v>15</v>
      </c>
      <c r="D34" s="108">
        <v>15</v>
      </c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1162</v>
      </c>
      <c r="D38" s="105">
        <f>SUM(D39:D42)</f>
        <v>1162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1162</v>
      </c>
      <c r="D42" s="108">
        <v>1162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5528</v>
      </c>
      <c r="D43" s="104">
        <f>D24+D28+D29+D31+D30+D32+D33+D38</f>
        <v>5528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7334</v>
      </c>
      <c r="D44" s="103">
        <f>D43+D21+D19+D9</f>
        <v>5528</v>
      </c>
      <c r="E44" s="118">
        <f>E43+E21+E19+E9</f>
        <v>1806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212</v>
      </c>
      <c r="D56" s="103">
        <f>D57+D59</f>
        <v>0</v>
      </c>
      <c r="E56" s="119">
        <f t="shared" si="1"/>
        <v>212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>
        <v>212</v>
      </c>
      <c r="D57" s="108"/>
      <c r="E57" s="119">
        <f t="shared" si="1"/>
        <v>212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>
        <v>4890</v>
      </c>
      <c r="D63" s="108"/>
      <c r="E63" s="119">
        <f t="shared" si="1"/>
        <v>4890</v>
      </c>
      <c r="F63" s="110"/>
    </row>
    <row r="64" spans="1:6" ht="12">
      <c r="A64" s="396" t="s">
        <v>706</v>
      </c>
      <c r="B64" s="397" t="s">
        <v>707</v>
      </c>
      <c r="C64" s="108">
        <v>3333</v>
      </c>
      <c r="D64" s="108"/>
      <c r="E64" s="119">
        <f t="shared" si="1"/>
        <v>3333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8435</v>
      </c>
      <c r="D66" s="103">
        <f>D52+D56+D61+D62+D63+D64</f>
        <v>0</v>
      </c>
      <c r="E66" s="119">
        <f t="shared" si="1"/>
        <v>8435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22913</v>
      </c>
      <c r="D75" s="103">
        <f>D76+D78</f>
        <v>22913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>
        <v>22913</v>
      </c>
      <c r="D76" s="108">
        <v>22913</v>
      </c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14266</v>
      </c>
      <c r="D85" s="104">
        <f>SUM(D86:D90)+D94</f>
        <v>14266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4851</v>
      </c>
      <c r="D87" s="108">
        <v>4851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9003</v>
      </c>
      <c r="D88" s="108">
        <v>9003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82</v>
      </c>
      <c r="D89" s="108">
        <v>82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264</v>
      </c>
      <c r="D90" s="103">
        <f>SUM(D91:D93)</f>
        <v>264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175</v>
      </c>
      <c r="D92" s="108">
        <v>175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89</v>
      </c>
      <c r="D93" s="108">
        <v>89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66</v>
      </c>
      <c r="D94" s="108">
        <v>66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10574</v>
      </c>
      <c r="D95" s="108">
        <v>10574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47753</v>
      </c>
      <c r="D96" s="104">
        <f>D85+D80+D75+D71+D95</f>
        <v>47753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56188</v>
      </c>
      <c r="D97" s="104">
        <f>D96+D68+D66</f>
        <v>47753</v>
      </c>
      <c r="E97" s="104">
        <f>E96+E68+E66</f>
        <v>8435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874</v>
      </c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866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31496062992125984" footer="0.2755905511811024"/>
  <pageSetup horizontalDpi="300" verticalDpi="300" orientation="portrait" paperSize="9" scale="5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"ИНТЕРКАПИТАЛ ПРОПЪРТИ ДИВЕЛОПМЪНТ" 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131397743</v>
      </c>
    </row>
    <row r="5" spans="1:9" ht="15">
      <c r="A5" s="501" t="s">
        <v>5</v>
      </c>
      <c r="B5" s="622" t="str">
        <f>'справка №1-БАЛАНС'!E5</f>
        <v>01,01,2014-31,12,2014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4"/>
      <c r="C30" s="624"/>
      <c r="D30" s="459" t="s">
        <v>818</v>
      </c>
      <c r="E30" s="623" t="s">
        <v>862</v>
      </c>
      <c r="F30" s="623"/>
      <c r="G30" s="623"/>
      <c r="H30" s="420" t="s">
        <v>780</v>
      </c>
      <c r="I30" s="623" t="s">
        <v>867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1968503937007874" bottom="0.1968503937007874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H149" sqref="H149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"ИНТЕРКАПИТАЛ ПРОПЪРТИ ДИВЕЛОПМЪНТ" АДСИЦ</v>
      </c>
      <c r="C5" s="628"/>
      <c r="D5" s="628"/>
      <c r="E5" s="570" t="s">
        <v>2</v>
      </c>
      <c r="F5" s="451">
        <f>'справка №1-БАЛАНС'!H3</f>
        <v>131397743</v>
      </c>
    </row>
    <row r="6" spans="1:13" ht="15" customHeight="1">
      <c r="A6" s="27" t="s">
        <v>821</v>
      </c>
      <c r="B6" s="629" t="str">
        <f>'справка №1-БАЛАНС'!E5</f>
        <v>01,01,2014-31,12,2014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0" t="s">
        <v>861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2015-04-17T14:40:14Z</cp:lastPrinted>
  <dcterms:created xsi:type="dcterms:W3CDTF">2000-06-29T12:02:40Z</dcterms:created>
  <dcterms:modified xsi:type="dcterms:W3CDTF">2015-04-29T14:04:24Z</dcterms:modified>
  <cp:category/>
  <cp:version/>
  <cp:contentType/>
  <cp:contentStatus/>
</cp:coreProperties>
</file>